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EDC4" lockStructure="1"/>
  <bookViews>
    <workbookView xWindow="0" yWindow="0" windowWidth="20490" windowHeight="775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Transactions'!$A$55:$O$56</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2">Notes!$A$1:$E$41</definedName>
    <definedName name="WACOGLedgerAuthorized" localSheetId="0" hidden="1">'Federal Funds Transactions'!$A$15:$O$49</definedName>
    <definedName name="WACOGqryLedgerApports" localSheetId="1" hidden="1">'Regional Loans and Transfers'!$A$11:$R$12</definedName>
    <definedName name="WACOGqryLedgerOA" localSheetId="1" hidden="1">'Regional Loans and Transfers'!$A$17:$R$18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3" i="1" l="1"/>
  <c r="A5" i="3" l="1"/>
  <c r="N57" i="1" l="1"/>
  <c r="M50" i="1" l="1"/>
  <c r="N50" i="1"/>
  <c r="O50" i="1"/>
  <c r="L50" i="1"/>
  <c r="N11" i="1"/>
  <c r="M11" i="1"/>
  <c r="L11" i="1"/>
  <c r="N10" i="1"/>
  <c r="M10" i="1"/>
  <c r="L10" i="1"/>
  <c r="N9" i="1"/>
  <c r="M9" i="1"/>
  <c r="L9" i="1"/>
  <c r="N8" i="1"/>
  <c r="M8" i="1"/>
  <c r="L8" i="1"/>
  <c r="N7" i="1"/>
  <c r="M7" i="1"/>
  <c r="L7" i="1"/>
  <c r="N6" i="1"/>
  <c r="M6" i="1"/>
  <c r="L6" i="1"/>
  <c r="P11" i="1"/>
  <c r="P10" i="1"/>
  <c r="P9" i="1"/>
  <c r="P8" i="1"/>
  <c r="P7" i="1"/>
  <c r="P6" i="1"/>
  <c r="O7" i="1" l="1"/>
  <c r="O6" i="1"/>
  <c r="O11" i="1"/>
  <c r="O10" i="1"/>
  <c r="O9" i="1"/>
  <c r="O8" i="1"/>
  <c r="O57" i="1" l="1"/>
  <c r="M57" i="1" l="1"/>
  <c r="L57" i="1"/>
  <c r="O5" i="1" l="1"/>
  <c r="P5" i="1" s="1"/>
  <c r="A1" i="3" l="1"/>
  <c r="L12" i="1" l="1"/>
  <c r="L51" i="1" l="1"/>
  <c r="L58" i="1" s="1"/>
  <c r="L64" i="1" s="1"/>
  <c r="O4" i="1"/>
  <c r="M12" i="1"/>
  <c r="N12" i="1"/>
  <c r="P4" i="1" l="1"/>
  <c r="P12" i="1" s="1"/>
  <c r="P16" i="1" s="1"/>
  <c r="P17" i="1" s="1"/>
  <c r="P18" i="1" s="1"/>
  <c r="P19" i="1" s="1"/>
  <c r="P20" i="1" s="1"/>
  <c r="P21" i="1" s="1"/>
  <c r="P22" i="1" s="1"/>
  <c r="P23" i="1" s="1"/>
  <c r="P24" i="1" s="1"/>
  <c r="P25" i="1" s="1"/>
  <c r="P26" i="1" s="1"/>
  <c r="P27" i="1" s="1"/>
  <c r="P28" i="1" s="1"/>
  <c r="P29" i="1" s="1"/>
  <c r="P30" i="1" s="1"/>
  <c r="P31" i="1" s="1"/>
  <c r="P32" i="1" s="1"/>
  <c r="P33" i="1" s="1"/>
  <c r="P34" i="1" s="1"/>
  <c r="P35" i="1" s="1"/>
  <c r="P36" i="1" s="1"/>
  <c r="P37" i="1" s="1"/>
  <c r="P38" i="1" s="1"/>
  <c r="P39" i="1" s="1"/>
  <c r="P40" i="1" s="1"/>
  <c r="P41" i="1" s="1"/>
  <c r="P42" i="1" s="1"/>
  <c r="P43" i="1" s="1"/>
  <c r="P44" i="1" s="1"/>
  <c r="P45" i="1" s="1"/>
  <c r="P46" i="1" s="1"/>
  <c r="P47" i="1" s="1"/>
  <c r="P48" i="1" s="1"/>
  <c r="P49" i="1" s="1"/>
  <c r="P56" i="1" s="1"/>
  <c r="P64" i="1" s="1"/>
  <c r="O12" i="1"/>
  <c r="N51" i="1"/>
  <c r="N58" i="1" s="1"/>
  <c r="N64" i="1" s="1"/>
  <c r="M51" i="1"/>
  <c r="M58" i="1" s="1"/>
  <c r="M64" i="1" s="1"/>
  <c r="O51" i="1" l="1"/>
  <c r="O58" i="1" s="1"/>
</calcChain>
</file>

<file path=xl/connections.xml><?xml version="1.0" encoding="utf-8"?>
<connections xmlns="http://schemas.openxmlformats.org/spreadsheetml/2006/main">
  <connection id="1" name="CAG_Ledger_Not_Authorized" type="1" refreshedVersion="4" background="1" saveData="1">
    <dbPr connection="DSN=MS Access Database;DBQ=G:\FMS\RESOURCE\PGMANA\FY13 FILES\Transaction Log\071213 Front End1.accdb;DefaultDir=G:\FMS\RESOURCE\PGMANA\FY13 FILES\Transaction Log;DriverId=25;FIL=MS Access;MaxBufferSize=2048;PageTimeout=5;" command="SELECT CAG_Ledger_NotAuthorized_Crosstab.Entity, CAG_Ledger_NotAuthorized_Crosstab.`TIP#`, CAG_Ledger_NotAuthorized_Crosstab.`ADOT#`, CAG_Ledger_NotAuthorized_Crosstab.Suffix, CAG_Ledger_NotAuthorized_Crosstab.`Fed#`, CAG_Ledger_NotAuthorized_Crosstab.Location, CAG_Ledger_NotAuthorized_Crosstab.Sponsor, CAG_Ledger_NotAuthorized_Crosstab.Action, CAG_Ledger_NotAuthorized_Crosstab.`Submitted to FMS`, CAG_Ledger_NotAuthorized_Crosstab.`Submitted to FHWA`, CAG_Ledger_NotAuthorized_Crosstab.`FHWA Authorization`, CAG_Ledger_NotAuthorized_Crosstab.HSIP, CAG_Ledger_NotAuthorized_Crosstab.SPR, CAG_Ledger_NotAuthorized_Crosstab.`STP other`, CAG_Ledger_NotAuthorized_Crosstab.`Federal Amount`_x000d__x000a_FROM CAG_Ledger_NotAuthorized_Crosstab CAG_Ledger_NotAuthorized_Crosstab"/>
  </connection>
  <connection id="2" name="WACOGLedgerAuthorized" type="1" refreshedVersion="4" background="1" saveData="1">
    <dbPr connection="DSN=MS Access Database;DBQ=G:\FMS\RESOURCE\PGMANA\FY13 FILES\Transaction Log\071213 Front End1.accdb;DefaultDir=G:\FMS\RESOURCE\PGMANA\FY13 FILES\Transaction Log;DriverId=25;FIL=MS Access;MaxBufferSize=2048;PageTimeout=5;" command="SELECT CAG_Ledger_Authorized_Crosstab.Entity, CAG_Ledger_Authorized_Crosstab.`TIP#`, CAG_Ledger_Authorized_Crosstab.`ADOT#`, CAG_Ledger_Authorized_Crosstab.Suffix, CAG_Ledger_Authorized_Crosstab.`Fed#`, CAG_Ledger_Authorized_Crosstab.Location, CAG_Ledger_Authorized_Crosstab.Sponsor, CAG_Ledger_Authorized_Crosstab.`Action /13`, CAG_Ledger_Authorized_Crosstab.`Submitted to FMS`, CAG_Ledger_Authorized_Crosstab.`Submitted to FHWA`, CAG_Ledger_Authorized_Crosstab.`FHWA Authorization`, CAG_Ledger_Authorized_Crosstab.HSIP, CAG_Ledger_Authorized_Crosstab.SPR, CAG_Ledger_Authorized_Crosstab.`STP other`, CAG_Ledger_Authorized_Crosstab.`Federal Amount`_x000d__x000a_FROM CAG_Ledger_Authorized_Crosstab CAG_Ledger_Authorized_Crosstab"/>
  </connection>
  <connection id="3" name="WACOGqryLedgerApports" type="1" refreshedVersion="4" background="1" saveData="1">
    <dbPr connection="DSN=MS Access Database;DBQ=G:\FMS\RESOURCE\PGMANA\FY13 FILES\Transaction Log\071213 Front End1.accdb;DefaultDir=G:\FMS\RESOURCE\PGMANA\FY13 FILES\Transaction Log;DriverId=25;FIL=MS Access;MaxBufferSize=2048;PageTimeout=5;" command="SELECT CAGqryLedgerApportsCrosstab.`Transaction Year`, CAGqryLedgerApportsCrosstab.`Transaction Type`, CAGqryLedgerApportsCrosstab.Number, CAGqryLedgerApportsCrosstab.`From`, CAGqryLedgerApportsCrosstab.To, CAGqryLedgerApportsCrosstab.`Repayment Year`, CAGqryLedgerApportsCrosstab.Project8, CAGqryLedgerApportsCrosstab.Notes, CAGqryLedgerApportsCrosstab.Total, CAGqryLedgerApportsCrosstab.CMAQ, CAGqryLedgerApportsCrosstab.`CMAQ 2_5`, CAGqryLedgerApportsCrosstab.HSIP, CAGqryLedgerApportsCrosstab.PL, CAGqryLedgerApportsCrosstab.SPR, CAGqryLedgerApportsCrosstab.`STP other`, CAGqryLedgerApportsCrosstab.`STP over 200K`, CAGqryLedgerApportsCrosstab.`TA other`, CAGqryLedgerApportsCrosstab.`TA over 200K`_x000d__x000a_FROM CAGqryLedgerApportsCrosstab CAGqryLedgerApportsCrosstab"/>
  </connection>
  <connection id="4" name="WACOGqryLedgerOA" type="1" refreshedVersion="4" background="1" saveData="1">
    <dbPr connection="DSN=MS Access Database;DBQ=G:\FMS\RESOURCE\PGMANA\FY13 FILES\Transaction Log\071213 Front End1.accdb;DefaultDir=G:\FMS\RESOURCE\PGMANA\FY13 FILES\Transaction Log;DriverId=25;FIL=MS Access;MaxBufferSize=2048;PageTimeout=5;" command="SELECT CAGqryLedgerOACrosstab.`Transaction Year`, CAGqryLedgerOACrosstab.`Transaction Type`, CAGqryLedgerOACrosstab.Number, CAGqryLedgerOACrosstab.`From`, CAGqryLedgerOACrosstab.To, CAGqryLedgerOACrosstab.`Repayment Year`, CAGqryLedgerOACrosstab.Project8, CAGqryLedgerOACrosstab.Notes, CAGqryLedgerOACrosstab.Total, CAGqryLedgerOACrosstab.CMAQ, CAGqryLedgerOACrosstab.`CMAQ 2_5`, CAGqryLedgerOACrosstab.HSIP, CAGqryLedgerOACrosstab.PL, CAGqryLedgerOACrosstab.SPR, CAGqryLedgerOACrosstab.`STP other`, CAGqryLedgerOACrosstab.`STP over 200K`, CAGqryLedgerOACrosstab.`TA other`, CAGqryLedgerOACrosstab.`TA over 200K`_x000d__x000a_FROM CAGqryLedgerOACrosstab CAGqryLedgerOACrosstab"/>
  </connection>
</connections>
</file>

<file path=xl/sharedStrings.xml><?xml version="1.0" encoding="utf-8"?>
<sst xmlns="http://schemas.openxmlformats.org/spreadsheetml/2006/main" count="423" uniqueCount="232">
  <si>
    <t>TIP#</t>
  </si>
  <si>
    <t>ADOT#</t>
  </si>
  <si>
    <t>Location</t>
  </si>
  <si>
    <t>Sponsor</t>
  </si>
  <si>
    <t>Action</t>
  </si>
  <si>
    <t>Submitted to FMS</t>
  </si>
  <si>
    <t>Submitted to FHWA</t>
  </si>
  <si>
    <t>FHWA Authorization</t>
  </si>
  <si>
    <t>Federal Amount</t>
  </si>
  <si>
    <t>HSIP</t>
  </si>
  <si>
    <t>SPR</t>
  </si>
  <si>
    <t>STP other</t>
  </si>
  <si>
    <t>New Auth</t>
  </si>
  <si>
    <t>01C</t>
  </si>
  <si>
    <t>MPA</t>
  </si>
  <si>
    <t>FV MPA</t>
  </si>
  <si>
    <t>Current FFY Apportionments</t>
  </si>
  <si>
    <t>Total</t>
  </si>
  <si>
    <t>Description</t>
  </si>
  <si>
    <t>APPORTIONMENTS /1</t>
  </si>
  <si>
    <t>Number</t>
  </si>
  <si>
    <t>Details</t>
  </si>
  <si>
    <r>
      <t xml:space="preserve">Carried Forward </t>
    </r>
    <r>
      <rPr>
        <sz val="10"/>
        <color rgb="FFFF0000"/>
        <rFont val="Calibri"/>
        <family val="2"/>
        <scheme val="minor"/>
      </rPr>
      <t>**</t>
    </r>
    <r>
      <rPr>
        <b/>
        <sz val="10"/>
        <color rgb="FFFF0000"/>
        <rFont val="Calibri"/>
        <family val="2"/>
        <scheme val="minor"/>
      </rPr>
      <t>POSSIBLE LAPSE ON 6/30**</t>
    </r>
  </si>
  <si>
    <t>Fed#</t>
  </si>
  <si>
    <t>NA</t>
  </si>
  <si>
    <t>Entity</t>
  </si>
  <si>
    <t>Suffix</t>
  </si>
  <si>
    <t>See accompanying Notes tab for footnote detail</t>
  </si>
  <si>
    <t xml:space="preserve"> /3</t>
  </si>
  <si>
    <t xml:space="preserve"> /4</t>
  </si>
  <si>
    <t>FFY OBLIGATION AUTHORITY /2</t>
  </si>
  <si>
    <t xml:space="preserve"> Effective 10/1/12, COGs/MPOs will receive the same OA ratio as ADOT, which is 95.5% for FFY 13.</t>
  </si>
  <si>
    <t xml:space="preserve"> /5 </t>
  </si>
  <si>
    <t xml:space="preserve"> /6</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</si>
  <si>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</si>
  <si>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</si>
  <si>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</si>
  <si>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</si>
  <si>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</si>
  <si>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</si>
  <si>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</si>
  <si>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</si>
  <si>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</si>
  <si>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</si>
  <si>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</si>
  <si>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</si>
  <si>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</si>
  <si>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</si>
  <si>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</si>
  <si>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</si>
  <si>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</si>
  <si>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Carried forward from FFY 11 and earlier - lapses 6/30/13
</t>
    </r>
    <r>
      <rPr>
        <sz val="8"/>
        <rFont val="Wingdings"/>
        <charset val="2"/>
      </rPr>
      <t>t</t>
    </r>
    <r>
      <rPr>
        <sz val="11"/>
        <rFont val="Calibri"/>
        <family val="2"/>
        <scheme val="minor"/>
      </rPr>
      <t xml:space="preserve">   FFY 12 funds - lapses 6/30/13
</t>
    </r>
    <r>
      <rPr>
        <sz val="8"/>
        <rFont val="Wingdings"/>
        <charset val="2"/>
      </rPr>
      <t>t</t>
    </r>
    <r>
      <rPr>
        <sz val="11"/>
        <rFont val="Calibri"/>
        <family val="2"/>
        <scheme val="minor"/>
      </rPr>
      <t xml:space="preserve">   FFY 13 funds - lapses 6/30/14
</t>
    </r>
    <r>
      <rPr>
        <sz val="8"/>
        <rFont val="Wingdings"/>
        <charset val="2"/>
      </rPr>
      <t xml:space="preserve">t </t>
    </r>
    <r>
      <rPr>
        <sz val="11"/>
        <rFont val="Calibri"/>
        <family val="2"/>
        <scheme val="minor"/>
      </rPr>
      <t xml:space="preserve">Funds from FFY 14 and thereafter - lapse annually on 6/30 of the year of allocation
</t>
    </r>
  </si>
  <si>
    <t xml:space="preserve">Action types: </t>
  </si>
  <si>
    <t>Please direct questions regarding federal funding ledgers to ADOT Financial Management Services at 602-712-7441.</t>
  </si>
  <si>
    <t>Ending Balance</t>
  </si>
  <si>
    <t>From</t>
  </si>
  <si>
    <t>To</t>
  </si>
  <si>
    <t>2013</t>
  </si>
  <si>
    <t xml:space="preserve"> /7</t>
  </si>
  <si>
    <t>NOT YET AUTHORIZED</t>
  </si>
  <si>
    <t>Federal Aid Transaction Ledger
Federal Fiscal Year 2013</t>
  </si>
  <si>
    <t>Federal Aid Reginal Loans and Transfers Ledger
Federal Fiscal Year 2013</t>
  </si>
  <si>
    <t>Expected Declining OA Balance</t>
  </si>
  <si>
    <t>03D</t>
  </si>
  <si>
    <t>Transfers Out (decreases available apportionments and OA)</t>
  </si>
  <si>
    <t>Loans Out (decreases available apportionments and/or OA)</t>
  </si>
  <si>
    <t>Loans In (increases available apportionments and/or OA)</t>
  </si>
  <si>
    <t>Transfers In (increases available apportionments and/or OA)</t>
  </si>
  <si>
    <t>Repayments In (increases available apportionments and/or OA)</t>
  </si>
  <si>
    <t>Repayments Out (decreases available apportionments and/or OA)</t>
  </si>
  <si>
    <t>"Repayments In" represent loan funds being repaid to the region by another entity. Repayments In increase apportionments and/or OA. See the Apportionment and OA Loan tables for transaction detail.</t>
  </si>
  <si>
    <t xml:space="preserve"> ADOT provided OA at 100% for federal fiscal years 2010-12 only due to the uncertainty associated with the lack of a long-term program authorization. </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</si>
  <si>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</si>
  <si>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</si>
  <si>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</si>
  <si>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</si>
  <si>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</si>
  <si>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 xml:space="preserve"> /8</t>
  </si>
  <si>
    <t xml:space="preserve"> /9</t>
  </si>
  <si>
    <t xml:space="preserve"> /10</t>
  </si>
  <si>
    <t xml:space="preserve"> /11</t>
  </si>
  <si>
    <t>AUTHORIZED FINANCE ACTIONS /12</t>
  </si>
  <si>
    <t xml:space="preserve"> /14</t>
  </si>
  <si>
    <t>Project8</t>
  </si>
  <si>
    <t>Notes</t>
  </si>
  <si>
    <t>CMAQ</t>
  </si>
  <si>
    <t>CMAQ 2_5</t>
  </si>
  <si>
    <t>PL</t>
  </si>
  <si>
    <t>STP over 200K</t>
  </si>
  <si>
    <t>TA other</t>
  </si>
  <si>
    <t>TA over 200K</t>
  </si>
  <si>
    <t>Action /13</t>
  </si>
  <si>
    <t>Declining Balance OA</t>
  </si>
  <si>
    <t>Transaction Year</t>
  </si>
  <si>
    <t>Transaction Type</t>
  </si>
  <si>
    <t>Repayment Year</t>
  </si>
  <si>
    <t>APPORTIONMENT LOANS, REPAYMENTS AND TRANSFERS /see Notes 5 - 10</t>
  </si>
  <si>
    <t>OA LOANS, REPAYMENTS AND TRANSFERS /see Notes 5 - 10</t>
  </si>
  <si>
    <t>MAG</t>
  </si>
  <si>
    <t>Transfer Out</t>
  </si>
  <si>
    <t>16P</t>
  </si>
  <si>
    <t>18P</t>
  </si>
  <si>
    <t>Central Arizona Association of Goverments</t>
  </si>
  <si>
    <t>CAG</t>
  </si>
  <si>
    <t>P0CAG</t>
  </si>
  <si>
    <t>000 I 176</t>
  </si>
  <si>
    <t>CAAG SPR FY 2010</t>
  </si>
  <si>
    <t>17P</t>
  </si>
  <si>
    <t>000 I 178</t>
  </si>
  <si>
    <t>CAAG SPR FFY 2011</t>
  </si>
  <si>
    <t>000 I 180</t>
  </si>
  <si>
    <t>CAAG SPR FY 2012</t>
  </si>
  <si>
    <t>PCG10</t>
  </si>
  <si>
    <t>02P</t>
  </si>
  <si>
    <t>082 A 301</t>
  </si>
  <si>
    <t>CAAG STP 2010 (REG TRAFFIC COUNTING)</t>
  </si>
  <si>
    <t>SB400</t>
  </si>
  <si>
    <t>GGI 0 005</t>
  </si>
  <si>
    <t>ICE HOUSE CANYON WSH BR #8193</t>
  </si>
  <si>
    <t>GGI</t>
  </si>
  <si>
    <t>SH487</t>
  </si>
  <si>
    <t>QCR 0 210</t>
  </si>
  <si>
    <t>Hunt Highway/Empire Blvd from Power Rd to Signal Butte Rd in Town of Queen Creek</t>
  </si>
  <si>
    <t>QCR</t>
  </si>
  <si>
    <t>72813</t>
  </si>
  <si>
    <t>SH494</t>
  </si>
  <si>
    <t>GLB 0 203</t>
  </si>
  <si>
    <t>CITY OF GLOBE - CITY WIDE STRIPE REPLACEMENT</t>
  </si>
  <si>
    <t>GLB</t>
  </si>
  <si>
    <t>72813 (132.9)</t>
  </si>
  <si>
    <t>SH497</t>
  </si>
  <si>
    <t>CLG 0 202</t>
  </si>
  <si>
    <t>CITY OF COOLIDGE CITY STREET PAVEMENT MARKINGS</t>
  </si>
  <si>
    <t>CLG</t>
  </si>
  <si>
    <t>72913</t>
  </si>
  <si>
    <t>19P</t>
  </si>
  <si>
    <t>000 I 182</t>
  </si>
  <si>
    <t>CAAG SPR FY 2013</t>
  </si>
  <si>
    <t>APJ 13-01D (72813)</t>
  </si>
  <si>
    <t>SH576</t>
  </si>
  <si>
    <t>APJ 0 207</t>
  </si>
  <si>
    <t>APACHE JUNCTION IRONWOOD DR SAFT PULLOUTS</t>
  </si>
  <si>
    <t>APJ</t>
  </si>
  <si>
    <t>CLG 11-01C</t>
  </si>
  <si>
    <t>SS873</t>
  </si>
  <si>
    <t>CLG 0 200</t>
  </si>
  <si>
    <t>Coolidge Avenue: Arizona Blvd to 1st Street</t>
  </si>
  <si>
    <t>COL 13-01C</t>
  </si>
  <si>
    <t>SH498</t>
  </si>
  <si>
    <t>CLG 0 203</t>
  </si>
  <si>
    <t>CITY OF COOLIDGE CITY STREET SIGN REHAB</t>
  </si>
  <si>
    <t>CSG 13-01C</t>
  </si>
  <si>
    <t>SH581</t>
  </si>
  <si>
    <t>CSG 0 202</t>
  </si>
  <si>
    <t>CITY OF CASA GRANDE, VARIOUS LOCATIONS</t>
  </si>
  <si>
    <t>CSG</t>
  </si>
  <si>
    <t>MAM 13-01D</t>
  </si>
  <si>
    <t>SH583</t>
  </si>
  <si>
    <t>MAM 0 200</t>
  </si>
  <si>
    <t>TOWN OF MAMMOTH - VARIOUS LOCATIONS</t>
  </si>
  <si>
    <t>MAM</t>
  </si>
  <si>
    <t>MIM 13-01C</t>
  </si>
  <si>
    <t>SH582</t>
  </si>
  <si>
    <t>MIA 0 200</t>
  </si>
  <si>
    <t>TOWN OF MIAMI - VARIOUS LOCATIONS</t>
  </si>
  <si>
    <t>MIA</t>
  </si>
  <si>
    <t>PAY 13-02C</t>
  </si>
  <si>
    <t>SH580</t>
  </si>
  <si>
    <t>PAY 0 204</t>
  </si>
  <si>
    <t>TOWN OF PAYSON - VARIOUS LOCATIONS</t>
  </si>
  <si>
    <t>PAY</t>
  </si>
  <si>
    <t>PNL 11-01C</t>
  </si>
  <si>
    <t>SS919</t>
  </si>
  <si>
    <t>PPN 0 205</t>
  </si>
  <si>
    <t>Hunt Highway (Empire Blvd to Thompson Road)</t>
  </si>
  <si>
    <t>PPN</t>
  </si>
  <si>
    <t>SCA 13-01D (72713)</t>
  </si>
  <si>
    <t>SH575</t>
  </si>
  <si>
    <t>ISC 0 200</t>
  </si>
  <si>
    <t>BIA ROUTE 6, SAN CARLOS APACHE TRIBE, GILA COUNTY</t>
  </si>
  <si>
    <t>ISC</t>
  </si>
  <si>
    <t>CLG 13-01D</t>
  </si>
  <si>
    <t>SS982</t>
  </si>
  <si>
    <t>CLG 0 204</t>
  </si>
  <si>
    <t>Central Ave (AZ Blvd to Main Street)-Coolidge</t>
  </si>
  <si>
    <t>ELO 13-01D</t>
  </si>
  <si>
    <t>SZ058</t>
  </si>
  <si>
    <t>01D</t>
  </si>
  <si>
    <t>ELY 0 200</t>
  </si>
  <si>
    <t>Eloy: Main St; Frontier Road (Hwy 84) to Bataglia Dr</t>
  </si>
  <si>
    <t>ELY</t>
  </si>
  <si>
    <t>FLO 13-01D</t>
  </si>
  <si>
    <t>SZ041</t>
  </si>
  <si>
    <t>FL0 0 201</t>
  </si>
  <si>
    <t>TOWN OF FLORENCE, ROUNDABOUT SR287 TO SR79B</t>
  </si>
  <si>
    <t>FL0</t>
  </si>
  <si>
    <t>PAY 13-01D</t>
  </si>
  <si>
    <t>SZ068</t>
  </si>
  <si>
    <t>PAY 0 203</t>
  </si>
  <si>
    <t>E BONITA ST - PHASE II; HWY 87 TO ST PHILLIPS ST</t>
  </si>
  <si>
    <t>CAG-T001</t>
  </si>
  <si>
    <t>None</t>
  </si>
  <si>
    <t>STP Transfer to MAG for Maricopa Casa Grande Hwy MAR 12-01C</t>
  </si>
  <si>
    <t>SH591</t>
  </si>
  <si>
    <t>APJ 0 208</t>
  </si>
  <si>
    <t>IRONWOOD DR BTW BASELINE RD AND SIPHON DRAW</t>
  </si>
  <si>
    <t>APJ13-01D</t>
  </si>
  <si>
    <t>SH592</t>
  </si>
  <si>
    <t>APACHE JCT IRONWOOD DR SFT PULLOUTS</t>
  </si>
  <si>
    <t>PCG14</t>
  </si>
  <si>
    <t>01P</t>
  </si>
  <si>
    <t>999 A 412</t>
  </si>
  <si>
    <t>CAG-STP 2014 (RTP)</t>
  </si>
  <si>
    <t>RLTAP</t>
  </si>
  <si>
    <t>094 A 286</t>
  </si>
  <si>
    <t>LTAP-LOCAL TRANSP ASSIST</t>
  </si>
  <si>
    <t>CAG 12-03P/ CAG 13-03P</t>
  </si>
  <si>
    <t xml:space="preserve">*Available HSIP funding should be programmed only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</si>
  <si>
    <t>CAAG SPR FUNDS</t>
  </si>
  <si>
    <t>P1CAG</t>
  </si>
  <si>
    <t>20P</t>
  </si>
  <si>
    <t>000 I 184</t>
  </si>
  <si>
    <t>CAG SPR FUNDS FY 14</t>
  </si>
  <si>
    <t>CLG 11-01S</t>
  </si>
  <si>
    <t>Month end 09/30/2013 FINAL</t>
  </si>
  <si>
    <t>CARRY FORWARD TO NEXT FFY</t>
  </si>
  <si>
    <t>APPORTIONMENTS</t>
  </si>
  <si>
    <t>OA</t>
  </si>
  <si>
    <t>STP</t>
  </si>
  <si>
    <t xml:space="preserve">TOTAL </t>
  </si>
  <si>
    <t>LAPSING FUNDS</t>
  </si>
  <si>
    <t xml:space="preserve">FUNDS LAPSING AT 6/30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</si>
</sst>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44" formatCode="_(&quot;$&quot;* #,##0.00_);_(&quot;$&quot;* \(#,##0.00\);_(&quot;$&quot;*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b/>
      <sz val="10"/>
      <color rgb="FFFF0000"/>
      <name val="Calibri"/>
      <family val="2"/>
      <scheme val="minor"/>
    </font>
    <font>
      <sz val="11"/>
      <name val="Calibri"/>
      <family val="2"/>
      <scheme val="minor"/>
    </font>
    <font>
      <b/>
      <sz val="12"/>
      <name val="Calibri"/>
      <family val="2"/>
      <scheme val="minor"/>
    </font>
    <font>
      <b/>
      <sz val="14"/>
      <color theme="1"/>
      <name val="Calibri"/>
      <family val="2"/>
      <scheme val="minor"/>
    </font>
    <font>
      <b/>
      <sz val="11"/>
      <color rgb="FFFF0000"/>
      <name val="Calibri"/>
      <family val="2"/>
      <scheme val="minor"/>
    </font>
    <font>
      <b/>
      <sz val="16"/>
      <color rgb="FFFF0000"/>
      <name val="Calibri"/>
      <family val="2"/>
      <scheme val="minor"/>
    </font>
    <font>
      <sz val="8"/>
      <name val="Wingdings"/>
      <charset val="2"/>
    </font>
    <font>
      <sz val="10"/>
      <color indexed="8"/>
      <name val="Arial"/>
      <family val="2"/>
    </font>
    <font>
      <sz val="11"/>
      <color indexed="8"/>
      <name val="Calibri"/>
      <family val="2"/>
    </font>
    <font>
      <sz val="11"/>
      <name val="Calibri"/>
      <family val="2"/>
      <scheme val="minor"/>
    </font>
    <font>
      <sz val="10"/>
      <name val="Calibri"/>
      <family val="2"/>
      <scheme val="minor"/>
    </font>
    <font>
      <b/>
      <sz val="10"/>
      <name val="Calibri"/>
      <family val="2"/>
      <scheme val="minor"/>
    </font>
    <font>
      <sz val="11"/>
      <name val="Calibri"/>
      <family val="2"/>
      <scheme val="minor"/>
    </font>
    <font>
      <b/>
      <sz val="11"/>
      <name val="Calibri"/>
      <family val="2"/>
      <scheme val="minor"/>
    </font>
    <font>
      <sz val="11"/>
      <name val="Calibri"/>
      <scheme val="minor"/>
    </font>
    <font>
      <sz val="11"/>
      <color theme="1"/>
      <name val="Calibri"/>
      <scheme val="minor"/>
    </font>
  </fonts>
  <fills count="8">
    <fill>
      <patternFill patternType="none"/>
    </fill>
    <fill>
      <patternFill patternType="gray125"/>
    </fill>
    <fill>
      <patternFill patternType="solid">
        <fgColor rgb="FFFFFF00"/>
        <bgColor indexed="64"/>
      </patternFill>
    </fill>
    <fill>
      <patternFill patternType="solid">
        <fgColor rgb="FFFFFF00"/>
        <bgColor theme="4"/>
      </patternFill>
    </fill>
    <fill>
      <patternFill patternType="solid">
        <fgColor rgb="FFA2B9E2"/>
        <bgColor indexed="64"/>
      </patternFill>
    </fill>
    <fill>
      <patternFill patternType="solid">
        <fgColor rgb="FFA2B9E2"/>
        <bgColor theme="4"/>
      </patternFill>
    </fill>
    <fill>
      <patternFill patternType="solid">
        <fgColor rgb="FFA2B9E2"/>
        <bgColor theme="4" tint="0.79998168889431442"/>
      </patternFill>
    </fill>
    <fill>
      <patternFill patternType="solid">
        <fgColor theme="4"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theme="4" tint="0.39997558519241921"/>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44" fontId="1" fillId="0" borderId="0" applyFont="0" applyFill="0" applyBorder="0" applyAlignment="0" applyProtection="0"/>
    <xf numFmtId="0" fontId="14" fillId="0" borderId="0"/>
  </cellStyleXfs>
  <cellXfs count="146">
    <xf numFmtId="0" fontId="0" fillId="0" borderId="0" xfId="0"/>
    <xf numFmtId="0" fontId="0" fillId="0" borderId="0" xfId="0" applyAlignment="1">
      <alignment vertical="top" wrapText="1"/>
    </xf>
    <xf numFmtId="14" fontId="0" fillId="0" borderId="0" xfId="0" applyNumberFormat="1" applyAlignment="1">
      <alignment vertical="top" wrapText="1"/>
    </xf>
    <xf numFmtId="40" fontId="0" fillId="0" borderId="0" xfId="1" applyNumberFormat="1" applyFont="1" applyAlignment="1">
      <alignment vertical="top" wrapText="1"/>
    </xf>
    <xf numFmtId="40" fontId="0" fillId="0" borderId="0" xfId="0" applyNumberFormat="1" applyBorder="1" applyAlignment="1">
      <alignment vertical="top" wrapText="1"/>
    </xf>
    <xf numFmtId="40" fontId="0" fillId="0" borderId="0" xfId="0" applyNumberFormat="1" applyAlignment="1">
      <alignment vertical="top" wrapText="1"/>
    </xf>
    <xf numFmtId="0" fontId="0" fillId="0" borderId="0" xfId="0" applyAlignment="1">
      <alignment horizontal="center" vertical="top"/>
    </xf>
    <xf numFmtId="0" fontId="0" fillId="0" borderId="0" xfId="0" applyAlignment="1">
      <alignment horizontal="left" indent="2"/>
    </xf>
    <xf numFmtId="40" fontId="0" fillId="0" borderId="3" xfId="0" applyNumberFormat="1" applyBorder="1" applyAlignment="1">
      <alignment horizontal="right" vertical="center" wrapText="1"/>
    </xf>
    <xf numFmtId="40" fontId="0" fillId="0" borderId="1" xfId="0" applyNumberFormat="1" applyBorder="1" applyAlignment="1">
      <alignment horizontal="right" wrapText="1"/>
    </xf>
    <xf numFmtId="40" fontId="0" fillId="0" borderId="4" xfId="0" applyNumberFormat="1" applyBorder="1" applyAlignment="1">
      <alignment horizontal="right" wrapText="1"/>
    </xf>
    <xf numFmtId="0" fontId="0" fillId="0" borderId="0" xfId="0" applyFill="1" applyAlignment="1">
      <alignment vertical="top" wrapText="1"/>
    </xf>
    <xf numFmtId="0" fontId="3" fillId="0" borderId="0" xfId="0" applyFont="1" applyFill="1" applyAlignment="1">
      <alignment vertical="top" wrapText="1"/>
    </xf>
    <xf numFmtId="14" fontId="4" fillId="0" borderId="0" xfId="0" applyNumberFormat="1" applyFont="1" applyBorder="1" applyAlignment="1">
      <alignment vertical="top" wrapText="1"/>
    </xf>
    <xf numFmtId="40" fontId="4" fillId="0" borderId="0" xfId="0" applyNumberFormat="1" applyFont="1" applyFill="1" applyBorder="1" applyAlignment="1">
      <alignment vertical="top" wrapText="1"/>
    </xf>
    <xf numFmtId="14" fontId="0" fillId="0" borderId="0" xfId="0" applyNumberFormat="1" applyAlignment="1">
      <alignment horizontal="left" vertical="center" wrapText="1"/>
    </xf>
    <xf numFmtId="0" fontId="0" fillId="0" borderId="0" xfId="0" applyBorder="1" applyAlignment="1">
      <alignment vertical="top" wrapText="1"/>
    </xf>
    <xf numFmtId="0" fontId="0" fillId="0" borderId="0" xfId="0" applyAlignment="1">
      <alignment horizontal="left" vertical="top" wrapText="1"/>
    </xf>
    <xf numFmtId="0" fontId="2" fillId="0" borderId="0" xfId="0" applyFont="1" applyAlignment="1">
      <alignment horizontal="center" vertical="top"/>
    </xf>
    <xf numFmtId="0" fontId="15" fillId="0" borderId="0" xfId="2" applyFont="1" applyFill="1" applyBorder="1" applyAlignment="1">
      <alignment vertical="top" wrapText="1"/>
    </xf>
    <xf numFmtId="0" fontId="15" fillId="0" borderId="0" xfId="2" applyFont="1" applyFill="1" applyBorder="1" applyAlignment="1">
      <alignment horizontal="left" vertical="top" wrapText="1"/>
    </xf>
    <xf numFmtId="22" fontId="2" fillId="0" borderId="0" xfId="0" applyNumberFormat="1" applyFont="1" applyAlignment="1">
      <alignment vertical="top" wrapText="1"/>
    </xf>
    <xf numFmtId="40" fontId="2" fillId="0" borderId="1" xfId="0" applyNumberFormat="1" applyFont="1" applyBorder="1" applyAlignment="1">
      <alignment horizontal="right" vertical="top" wrapText="1"/>
    </xf>
    <xf numFmtId="40" fontId="5" fillId="0" borderId="5" xfId="0" applyNumberFormat="1" applyFont="1" applyFill="1" applyBorder="1" applyAlignment="1">
      <alignment horizontal="right" vertical="top" wrapText="1"/>
    </xf>
    <xf numFmtId="40" fontId="4" fillId="0" borderId="11" xfId="0" applyNumberFormat="1" applyFont="1" applyBorder="1" applyAlignment="1">
      <alignment horizontal="right" vertical="top" wrapText="1"/>
    </xf>
    <xf numFmtId="40" fontId="5" fillId="0" borderId="13" xfId="0" applyNumberFormat="1" applyFont="1" applyFill="1" applyBorder="1" applyAlignment="1">
      <alignment horizontal="right" vertical="top" wrapText="1"/>
    </xf>
    <xf numFmtId="40" fontId="5" fillId="0" borderId="17" xfId="0" applyNumberFormat="1" applyFont="1" applyFill="1" applyBorder="1" applyAlignment="1">
      <alignment horizontal="right" vertical="top" wrapText="1"/>
    </xf>
    <xf numFmtId="40" fontId="5" fillId="0" borderId="18" xfId="0" applyNumberFormat="1" applyFont="1" applyFill="1" applyBorder="1" applyAlignment="1">
      <alignment horizontal="right" vertical="top" wrapText="1"/>
    </xf>
    <xf numFmtId="40" fontId="2" fillId="0" borderId="6" xfId="0" applyNumberFormat="1" applyFont="1" applyBorder="1" applyAlignment="1">
      <alignment horizontal="right" vertical="top" wrapText="1"/>
    </xf>
    <xf numFmtId="40" fontId="2" fillId="0" borderId="0" xfId="0" applyNumberFormat="1" applyFont="1" applyBorder="1" applyAlignment="1">
      <alignment horizontal="right" vertical="top" wrapText="1"/>
    </xf>
    <xf numFmtId="0" fontId="9" fillId="0" borderId="0" xfId="0" applyFont="1" applyAlignment="1">
      <alignment horizontal="left" vertical="top" wrapText="1"/>
    </xf>
    <xf numFmtId="0" fontId="2" fillId="0" borderId="0" xfId="0" applyFont="1" applyAlignment="1">
      <alignment horizontal="left" vertical="top" wrapText="1"/>
    </xf>
    <xf numFmtId="14" fontId="12" fillId="0" borderId="0" xfId="0" applyNumberFormat="1" applyFont="1" applyAlignment="1">
      <alignment horizontal="center" vertical="center" wrapText="1"/>
    </xf>
    <xf numFmtId="14" fontId="0" fillId="0" borderId="0" xfId="0" applyNumberFormat="1" applyBorder="1" applyAlignment="1">
      <alignment vertical="top" wrapText="1"/>
    </xf>
    <xf numFmtId="40" fontId="4" fillId="0" borderId="0" xfId="0" applyNumberFormat="1" applyFont="1" applyBorder="1" applyAlignment="1">
      <alignment vertical="top" wrapText="1"/>
    </xf>
    <xf numFmtId="40" fontId="8" fillId="0" borderId="6" xfId="0" applyNumberFormat="1" applyFont="1" applyBorder="1" applyAlignment="1">
      <alignment vertical="top" wrapText="1"/>
    </xf>
    <xf numFmtId="0" fontId="8" fillId="0" borderId="21" xfId="0" applyFont="1" applyBorder="1" applyAlignment="1">
      <alignment vertical="top" wrapText="1"/>
    </xf>
    <xf numFmtId="0" fontId="8" fillId="0" borderId="1" xfId="0" applyFont="1" applyBorder="1" applyAlignment="1">
      <alignment vertical="top" wrapText="1"/>
    </xf>
    <xf numFmtId="14" fontId="8" fillId="0" borderId="1" xfId="0" applyNumberFormat="1" applyFont="1" applyBorder="1" applyAlignment="1">
      <alignment vertical="top" wrapText="1"/>
    </xf>
    <xf numFmtId="40" fontId="8" fillId="0" borderId="1" xfId="0" applyNumberFormat="1" applyFont="1" applyBorder="1" applyAlignment="1">
      <alignment vertical="top" wrapText="1"/>
    </xf>
    <xf numFmtId="40" fontId="8" fillId="0" borderId="2" xfId="0" applyNumberFormat="1" applyFont="1" applyBorder="1" applyAlignment="1">
      <alignment vertical="top" wrapText="1"/>
    </xf>
    <xf numFmtId="0" fontId="16" fillId="0" borderId="0" xfId="0" applyFont="1" applyBorder="1"/>
    <xf numFmtId="0" fontId="9" fillId="0" borderId="0" xfId="0" applyFont="1" applyAlignment="1">
      <alignment horizontal="left" vertical="top" wrapText="1"/>
    </xf>
    <xf numFmtId="40" fontId="4" fillId="0" borderId="0" xfId="0" applyNumberFormat="1" applyFont="1" applyBorder="1" applyAlignment="1">
      <alignment horizontal="center" vertical="center" wrapText="1"/>
    </xf>
    <xf numFmtId="14" fontId="4" fillId="0" borderId="0" xfId="0" applyNumberFormat="1" applyFont="1" applyBorder="1" applyAlignment="1">
      <alignment horizontal="center"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40" fontId="0" fillId="0" borderId="0" xfId="0" applyNumberFormat="1" applyAlignment="1">
      <alignment horizontal="center" vertical="center" wrapText="1"/>
    </xf>
    <xf numFmtId="0" fontId="0" fillId="0" borderId="0" xfId="0" applyAlignment="1">
      <alignment horizontal="left" vertical="top" wrapText="1"/>
    </xf>
    <xf numFmtId="40" fontId="0" fillId="0" borderId="1" xfId="0" applyNumberFormat="1" applyFill="1" applyBorder="1" applyAlignment="1">
      <alignment horizontal="right" wrapText="1"/>
    </xf>
    <xf numFmtId="0" fontId="0" fillId="0" borderId="0" xfId="0" applyAlignment="1">
      <alignment horizontal="left" vertical="top" wrapText="1"/>
    </xf>
    <xf numFmtId="0" fontId="11" fillId="0" borderId="0" xfId="0" applyFont="1" applyBorder="1" applyAlignment="1">
      <alignment horizontal="left" vertical="top"/>
    </xf>
    <xf numFmtId="14" fontId="5" fillId="0" borderId="0" xfId="0" applyNumberFormat="1" applyFont="1" applyAlignment="1">
      <alignment horizontal="right" vertical="top" wrapText="1"/>
    </xf>
    <xf numFmtId="14" fontId="17" fillId="0" borderId="0" xfId="0" applyNumberFormat="1" applyFont="1" applyAlignment="1">
      <alignment vertical="top" wrapText="1"/>
    </xf>
    <xf numFmtId="40" fontId="17" fillId="2" borderId="6" xfId="0" applyNumberFormat="1" applyFont="1" applyFill="1" applyBorder="1" applyAlignment="1">
      <alignment horizontal="center" vertical="center" wrapText="1"/>
    </xf>
    <xf numFmtId="0" fontId="2" fillId="0" borderId="0" xfId="0" applyFont="1" applyAlignment="1">
      <alignment vertical="top" wrapText="1"/>
    </xf>
    <xf numFmtId="40" fontId="0" fillId="0" borderId="3" xfId="0" applyNumberFormat="1" applyFont="1" applyFill="1" applyBorder="1" applyAlignment="1">
      <alignment vertical="top" wrapText="1"/>
    </xf>
    <xf numFmtId="40" fontId="0" fillId="0" borderId="21" xfId="0" applyNumberFormat="1" applyFont="1" applyFill="1" applyBorder="1" applyAlignment="1">
      <alignment vertical="top" wrapText="1"/>
    </xf>
    <xf numFmtId="40" fontId="4" fillId="0" borderId="4" xfId="0" applyNumberFormat="1" applyFont="1" applyFill="1" applyBorder="1" applyAlignment="1">
      <alignment horizontal="right" vertical="top" wrapText="1"/>
    </xf>
    <xf numFmtId="40" fontId="4" fillId="0" borderId="11" xfId="0" applyNumberFormat="1" applyFont="1" applyFill="1" applyBorder="1" applyAlignment="1">
      <alignment horizontal="right" vertical="top" wrapText="1"/>
    </xf>
    <xf numFmtId="0" fontId="9" fillId="0" borderId="0" xfId="0" applyFont="1" applyBorder="1" applyAlignment="1">
      <alignment horizontal="left" vertical="top" wrapText="1"/>
    </xf>
    <xf numFmtId="0" fontId="0" fillId="0" borderId="0" xfId="0" applyBorder="1"/>
    <xf numFmtId="14" fontId="5" fillId="0" borderId="0" xfId="0" applyNumberFormat="1" applyFont="1" applyBorder="1" applyAlignment="1">
      <alignment horizontal="right" vertical="top" wrapText="1"/>
    </xf>
    <xf numFmtId="0" fontId="19" fillId="0" borderId="1" xfId="0" applyFont="1" applyBorder="1" applyAlignment="1">
      <alignment vertical="top" wrapText="1"/>
    </xf>
    <xf numFmtId="14" fontId="19" fillId="0" borderId="1" xfId="0" applyNumberFormat="1" applyFont="1" applyBorder="1" applyAlignment="1">
      <alignment vertical="top" wrapText="1"/>
    </xf>
    <xf numFmtId="40" fontId="19" fillId="0" borderId="1" xfId="0" applyNumberFormat="1" applyFont="1" applyBorder="1" applyAlignment="1">
      <alignment vertical="top" wrapText="1"/>
    </xf>
    <xf numFmtId="0" fontId="19" fillId="0" borderId="7" xfId="0" applyFont="1" applyBorder="1" applyAlignment="1">
      <alignment vertical="top" wrapText="1"/>
    </xf>
    <xf numFmtId="14" fontId="19" fillId="0" borderId="7" xfId="0" applyNumberFormat="1" applyFont="1" applyBorder="1" applyAlignment="1">
      <alignment vertical="top" wrapText="1"/>
    </xf>
    <xf numFmtId="40" fontId="19" fillId="0" borderId="7" xfId="0" applyNumberFormat="1" applyFont="1" applyBorder="1" applyAlignment="1">
      <alignment vertical="top" wrapText="1"/>
    </xf>
    <xf numFmtId="40" fontId="18" fillId="0" borderId="1" xfId="0" applyNumberFormat="1" applyFont="1" applyBorder="1" applyAlignment="1">
      <alignment horizontal="center" vertical="center" wrapText="1"/>
    </xf>
    <xf numFmtId="40" fontId="18" fillId="2" borderId="6" xfId="0" applyNumberFormat="1" applyFont="1" applyFill="1" applyBorder="1" applyAlignment="1">
      <alignment horizontal="center" vertical="center" wrapText="1"/>
    </xf>
    <xf numFmtId="0" fontId="18" fillId="0" borderId="19" xfId="0" applyFont="1" applyBorder="1" applyAlignment="1">
      <alignment horizontal="center" vertical="center" wrapText="1"/>
    </xf>
    <xf numFmtId="0" fontId="18" fillId="0" borderId="6" xfId="0" applyFont="1" applyBorder="1" applyAlignment="1">
      <alignment horizontal="center" vertical="center" wrapText="1"/>
    </xf>
    <xf numFmtId="14" fontId="18" fillId="0" borderId="6" xfId="0" applyNumberFormat="1" applyFont="1" applyBorder="1" applyAlignment="1">
      <alignment horizontal="center" vertical="center" wrapText="1"/>
    </xf>
    <xf numFmtId="40" fontId="18" fillId="0" borderId="6" xfId="0" applyNumberFormat="1" applyFont="1" applyBorder="1" applyAlignment="1">
      <alignment horizontal="center" vertical="center" wrapText="1"/>
    </xf>
    <xf numFmtId="40" fontId="18" fillId="0" borderId="20" xfId="0" applyNumberFormat="1" applyFont="1" applyBorder="1" applyAlignment="1">
      <alignment horizontal="center" vertical="center" wrapText="1"/>
    </xf>
    <xf numFmtId="0" fontId="20" fillId="0" borderId="19"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20" xfId="0" applyFont="1" applyBorder="1" applyAlignment="1">
      <alignment horizontal="center" vertical="center" wrapText="1"/>
    </xf>
    <xf numFmtId="0" fontId="5"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2" fillId="0" borderId="0" xfId="0" applyFont="1" applyBorder="1"/>
    <xf numFmtId="0" fontId="21" fillId="0" borderId="1" xfId="0" applyFont="1" applyBorder="1" applyAlignment="1">
      <alignment vertical="top" wrapText="1"/>
    </xf>
    <xf numFmtId="14" fontId="21" fillId="0" borderId="1" xfId="0" applyNumberFormat="1" applyFont="1" applyBorder="1" applyAlignment="1">
      <alignment vertical="top" wrapText="1"/>
    </xf>
    <xf numFmtId="40" fontId="21" fillId="0" borderId="1" xfId="0" applyNumberFormat="1" applyFont="1" applyBorder="1" applyAlignment="1">
      <alignment vertical="top" wrapText="1"/>
    </xf>
    <xf numFmtId="0" fontId="21" fillId="0" borderId="7" xfId="0" applyFont="1" applyBorder="1" applyAlignment="1">
      <alignment vertical="top" wrapText="1"/>
    </xf>
    <xf numFmtId="14" fontId="21" fillId="0" borderId="7" xfId="0" applyNumberFormat="1" applyFont="1" applyBorder="1" applyAlignment="1">
      <alignment vertical="top" wrapText="1"/>
    </xf>
    <xf numFmtId="40" fontId="21" fillId="0" borderId="7" xfId="0" applyNumberFormat="1" applyFont="1" applyBorder="1" applyAlignment="1">
      <alignment vertical="top" wrapText="1"/>
    </xf>
    <xf numFmtId="0" fontId="11" fillId="0" borderId="0" xfId="0" quotePrefix="1" applyFont="1" applyBorder="1" applyAlignment="1">
      <alignment horizontal="left" vertical="top"/>
    </xf>
    <xf numFmtId="40" fontId="18" fillId="5" borderId="3" xfId="1" applyNumberFormat="1" applyFont="1" applyFill="1" applyBorder="1" applyAlignment="1">
      <alignment horizontal="center" vertical="center" wrapText="1"/>
    </xf>
    <xf numFmtId="40" fontId="18" fillId="5" borderId="1" xfId="1" applyNumberFormat="1" applyFont="1" applyFill="1" applyBorder="1" applyAlignment="1">
      <alignment horizontal="center" vertical="center" wrapText="1"/>
    </xf>
    <xf numFmtId="40" fontId="18" fillId="5" borderId="4" xfId="1" applyNumberFormat="1" applyFont="1" applyFill="1" applyBorder="1" applyAlignment="1">
      <alignment horizontal="center" vertical="center" wrapText="1"/>
    </xf>
    <xf numFmtId="40" fontId="4" fillId="6" borderId="3" xfId="0" applyNumberFormat="1" applyFont="1" applyFill="1" applyBorder="1" applyAlignment="1">
      <alignment horizontal="right" vertical="top" wrapText="1"/>
    </xf>
    <xf numFmtId="40" fontId="4" fillId="6" borderId="1" xfId="0" applyNumberFormat="1" applyFont="1" applyFill="1" applyBorder="1" applyAlignment="1">
      <alignment horizontal="right" vertical="top" wrapText="1"/>
    </xf>
    <xf numFmtId="40" fontId="4" fillId="6" borderId="4" xfId="0" applyNumberFormat="1" applyFont="1" applyFill="1" applyBorder="1" applyAlignment="1">
      <alignment horizontal="right" vertical="top" wrapText="1"/>
    </xf>
    <xf numFmtId="40" fontId="4" fillId="6" borderId="9" xfId="0" applyNumberFormat="1" applyFont="1" applyFill="1" applyBorder="1" applyAlignment="1">
      <alignment horizontal="right" vertical="top" wrapText="1"/>
    </xf>
    <xf numFmtId="40" fontId="0" fillId="4" borderId="3" xfId="0" applyNumberFormat="1" applyFont="1" applyFill="1" applyBorder="1" applyAlignment="1">
      <alignment vertical="top" wrapText="1"/>
    </xf>
    <xf numFmtId="40" fontId="0" fillId="4" borderId="10" xfId="0" quotePrefix="1" applyNumberFormat="1" applyFont="1" applyFill="1" applyBorder="1" applyAlignment="1">
      <alignment vertical="top" wrapText="1"/>
    </xf>
    <xf numFmtId="40" fontId="0" fillId="4" borderId="21" xfId="0" applyNumberFormat="1" applyFont="1" applyFill="1" applyBorder="1" applyAlignment="1">
      <alignment vertical="top" wrapText="1"/>
    </xf>
    <xf numFmtId="0" fontId="0" fillId="0" borderId="7" xfId="0" applyBorder="1"/>
    <xf numFmtId="8" fontId="0" fillId="0" borderId="7" xfId="0" applyNumberFormat="1" applyBorder="1"/>
    <xf numFmtId="8" fontId="0" fillId="0" borderId="8" xfId="0" applyNumberFormat="1" applyBorder="1"/>
    <xf numFmtId="0" fontId="22" fillId="0" borderId="22" xfId="0" applyFont="1" applyBorder="1" applyAlignment="1">
      <alignment horizontal="left" vertical="top"/>
    </xf>
    <xf numFmtId="0" fontId="22" fillId="0" borderId="7" xfId="0" applyFont="1" applyBorder="1" applyAlignment="1">
      <alignment horizontal="left" vertical="top"/>
    </xf>
    <xf numFmtId="44" fontId="22" fillId="0" borderId="7" xfId="0" applyNumberFormat="1" applyFont="1" applyBorder="1" applyAlignment="1">
      <alignment horizontal="left" vertical="top"/>
    </xf>
    <xf numFmtId="0" fontId="22" fillId="0" borderId="24" xfId="0" applyFont="1" applyBorder="1" applyAlignment="1">
      <alignment horizontal="left" vertical="top"/>
    </xf>
    <xf numFmtId="8" fontId="22" fillId="0" borderId="24" xfId="0" applyNumberFormat="1" applyFont="1" applyBorder="1"/>
    <xf numFmtId="8" fontId="22" fillId="0" borderId="25" xfId="0" applyNumberFormat="1" applyFont="1" applyBorder="1"/>
    <xf numFmtId="40" fontId="2" fillId="0" borderId="1" xfId="0" applyNumberFormat="1" applyFont="1" applyBorder="1" applyAlignment="1">
      <alignment vertical="top" wrapText="1"/>
    </xf>
    <xf numFmtId="40" fontId="2" fillId="7" borderId="1" xfId="0" applyNumberFormat="1" applyFont="1" applyFill="1" applyBorder="1" applyAlignment="1">
      <alignment horizontal="center" vertical="top" wrapText="1"/>
    </xf>
    <xf numFmtId="0" fontId="2" fillId="2" borderId="1" xfId="0" applyFont="1" applyFill="1" applyBorder="1" applyAlignment="1">
      <alignment horizontal="center" vertical="center" wrapText="1"/>
    </xf>
    <xf numFmtId="40" fontId="2" fillId="7" borderId="1" xfId="0" applyNumberFormat="1" applyFont="1" applyFill="1" applyBorder="1" applyAlignment="1">
      <alignment horizontal="center" vertical="top" wrapText="1"/>
    </xf>
    <xf numFmtId="0" fontId="9" fillId="0" borderId="0" xfId="0" applyFont="1" applyAlignment="1">
      <alignment horizontal="left" vertical="top" wrapText="1"/>
    </xf>
    <xf numFmtId="40" fontId="18" fillId="3" borderId="16" xfId="1" applyNumberFormat="1" applyFont="1" applyFill="1" applyBorder="1" applyAlignment="1">
      <alignment horizontal="center" vertical="center" wrapText="1"/>
    </xf>
    <xf numFmtId="40" fontId="18" fillId="3" borderId="12" xfId="1" applyNumberFormat="1" applyFont="1" applyFill="1" applyBorder="1" applyAlignment="1">
      <alignment horizontal="center" vertical="center" wrapText="1"/>
    </xf>
    <xf numFmtId="40" fontId="18" fillId="4" borderId="14" xfId="1" applyNumberFormat="1" applyFont="1" applyFill="1" applyBorder="1" applyAlignment="1">
      <alignment horizontal="center" vertical="center" wrapText="1"/>
    </xf>
    <xf numFmtId="40" fontId="18" fillId="4" borderId="15" xfId="1" applyNumberFormat="1" applyFont="1" applyFill="1" applyBorder="1" applyAlignment="1">
      <alignment horizontal="center" vertical="center" wrapText="1"/>
    </xf>
    <xf numFmtId="40" fontId="18" fillId="4" borderId="16" xfId="1" applyNumberFormat="1" applyFont="1" applyFill="1" applyBorder="1" applyAlignment="1">
      <alignment horizontal="center" vertical="center" wrapText="1"/>
    </xf>
    <xf numFmtId="14" fontId="4" fillId="0" borderId="1" xfId="0" applyNumberFormat="1" applyFont="1" applyFill="1" applyBorder="1" applyAlignment="1">
      <alignment horizontal="right" vertical="top" wrapText="1" indent="1"/>
    </xf>
    <xf numFmtId="14" fontId="4" fillId="0" borderId="2" xfId="0" applyNumberFormat="1" applyFont="1" applyFill="1" applyBorder="1" applyAlignment="1">
      <alignment horizontal="right" vertical="top" wrapText="1" indent="1"/>
    </xf>
    <xf numFmtId="0" fontId="10" fillId="0" borderId="0" xfId="0" applyFont="1" applyAlignment="1">
      <alignment horizontal="left" vertical="top" wrapText="1"/>
    </xf>
    <xf numFmtId="14" fontId="18" fillId="5" borderId="7" xfId="1" applyNumberFormat="1" applyFont="1" applyFill="1" applyBorder="1" applyAlignment="1">
      <alignment horizontal="center" vertical="center" wrapText="1"/>
    </xf>
    <xf numFmtId="14" fontId="18" fillId="5" borderId="8" xfId="1" applyNumberFormat="1" applyFont="1" applyFill="1" applyBorder="1" applyAlignment="1">
      <alignment horizontal="center" vertical="center" wrapText="1"/>
    </xf>
    <xf numFmtId="14" fontId="4" fillId="0" borderId="1" xfId="0" applyNumberFormat="1" applyFont="1" applyBorder="1" applyAlignment="1">
      <alignment horizontal="right" vertical="top" wrapText="1" indent="1"/>
    </xf>
    <xf numFmtId="14" fontId="4" fillId="0" borderId="2" xfId="0" applyNumberFormat="1" applyFont="1" applyBorder="1" applyAlignment="1">
      <alignment horizontal="right" vertical="top" wrapText="1" indent="1"/>
    </xf>
    <xf numFmtId="14" fontId="4" fillId="6" borderId="1" xfId="0" applyNumberFormat="1" applyFont="1" applyFill="1" applyBorder="1" applyAlignment="1">
      <alignment horizontal="right" vertical="top" wrapText="1" indent="1"/>
    </xf>
    <xf numFmtId="14" fontId="4" fillId="6" borderId="2" xfId="0" applyNumberFormat="1" applyFont="1" applyFill="1" applyBorder="1" applyAlignment="1">
      <alignment horizontal="right" vertical="top" wrapText="1" indent="1"/>
    </xf>
    <xf numFmtId="0" fontId="2" fillId="0" borderId="0" xfId="0" applyFont="1" applyAlignment="1">
      <alignment horizontal="left" vertical="top" wrapText="1"/>
    </xf>
    <xf numFmtId="14" fontId="0" fillId="0" borderId="0" xfId="0" applyNumberFormat="1" applyAlignment="1">
      <alignment horizontal="left" vertical="center" wrapText="1"/>
    </xf>
    <xf numFmtId="0" fontId="0" fillId="0" borderId="0" xfId="0" applyBorder="1" applyAlignment="1">
      <alignment horizontal="left" vertical="top" wrapText="1"/>
    </xf>
    <xf numFmtId="14" fontId="4" fillId="4" borderId="1" xfId="0" applyNumberFormat="1" applyFont="1" applyFill="1" applyBorder="1" applyAlignment="1">
      <alignment horizontal="right" vertical="top" wrapText="1" indent="1"/>
    </xf>
    <xf numFmtId="14" fontId="4" fillId="4" borderId="2" xfId="0" applyNumberFormat="1" applyFont="1" applyFill="1" applyBorder="1" applyAlignment="1">
      <alignment horizontal="right" vertical="top" wrapText="1" indent="1"/>
    </xf>
    <xf numFmtId="14" fontId="5" fillId="0" borderId="1" xfId="0" applyNumberFormat="1" applyFont="1" applyBorder="1" applyAlignment="1">
      <alignment horizontal="right" vertical="top" wrapText="1" indent="1"/>
    </xf>
    <xf numFmtId="14" fontId="5" fillId="0" borderId="2" xfId="0" applyNumberFormat="1" applyFont="1" applyBorder="1" applyAlignment="1">
      <alignment horizontal="right" vertical="top" wrapText="1" indent="1"/>
    </xf>
    <xf numFmtId="14" fontId="4" fillId="0" borderId="2" xfId="0" applyNumberFormat="1" applyFont="1" applyBorder="1" applyAlignment="1">
      <alignment horizontal="center" vertical="top" wrapText="1"/>
    </xf>
    <xf numFmtId="14" fontId="4" fillId="0" borderId="23" xfId="0" applyNumberFormat="1" applyFont="1" applyBorder="1" applyAlignment="1">
      <alignment horizontal="center" vertical="top" wrapText="1"/>
    </xf>
    <xf numFmtId="14" fontId="4" fillId="0" borderId="11" xfId="0" applyNumberFormat="1" applyFont="1" applyBorder="1" applyAlignment="1">
      <alignment horizontal="center" vertical="top" wrapText="1"/>
    </xf>
    <xf numFmtId="0" fontId="0" fillId="0" borderId="0" xfId="0" applyAlignment="1">
      <alignment horizontal="left" vertical="top" wrapText="1"/>
    </xf>
    <xf numFmtId="0" fontId="9" fillId="0" borderId="0" xfId="0" applyFont="1" applyBorder="1" applyAlignment="1">
      <alignment horizontal="left" vertical="top" wrapText="1"/>
    </xf>
    <xf numFmtId="0" fontId="2" fillId="0" borderId="0" xfId="0" applyFont="1" applyAlignment="1">
      <alignment horizontal="left" vertical="top"/>
    </xf>
    <xf numFmtId="0" fontId="0" fillId="0" borderId="0" xfId="0" applyAlignment="1">
      <alignment horizontal="left" vertical="top"/>
    </xf>
    <xf numFmtId="0" fontId="11" fillId="0" borderId="0" xfId="0" applyFont="1" applyAlignment="1">
      <alignment horizontal="left" vertical="top" wrapText="1"/>
    </xf>
    <xf numFmtId="0" fontId="15" fillId="0" borderId="0" xfId="2" applyFont="1" applyFill="1" applyBorder="1" applyAlignment="1">
      <alignment horizontal="left" vertical="top" wrapText="1"/>
    </xf>
    <xf numFmtId="14" fontId="11" fillId="0" borderId="0" xfId="0" applyNumberFormat="1" applyFont="1" applyBorder="1" applyAlignment="1">
      <alignment vertical="top" wrapText="1"/>
    </xf>
    <xf numFmtId="14" fontId="11" fillId="0" borderId="0" xfId="0" applyNumberFormat="1" applyFont="1" applyBorder="1" applyAlignment="1">
      <alignment horizontal="right" vertical="top"/>
    </xf>
    <xf numFmtId="0" fontId="2" fillId="0" borderId="0" xfId="0" applyFont="1" applyBorder="1" applyAlignment="1">
      <alignment horizontal="right" vertical="top"/>
    </xf>
  </cellXfs>
  <cellStyles count="3">
    <cellStyle name="Currency" xfId="1" builtinId="4"/>
    <cellStyle name="Normal" xfId="0" builtinId="0"/>
    <cellStyle name="Normal_Notes" xfId="2"/>
  </cellStyles>
  <dxfs count="88">
    <dxf>
      <numFmt numFmtId="12" formatCode="&quot;$&quot;#,##0.00_);[Red]\(&quot;$&quot;#,##0.00\)"/>
      <border diagonalUp="0" diagonalDown="0">
        <left style="thin">
          <color indexed="64"/>
        </left>
        <right/>
        <top style="thin">
          <color indexed="64"/>
        </top>
        <bottom style="thin">
          <color indexed="64"/>
        </bottom>
        <vertical/>
        <horizontal/>
      </border>
    </dxf>
    <dxf>
      <numFmt numFmtId="12" formatCode="&quot;$&quot;#,##0.00_);[Red]\(&quot;$&quot;#,##0.00\)"/>
      <border diagonalUp="0" diagonalDown="0">
        <left style="thin">
          <color indexed="64"/>
        </left>
        <right style="thin">
          <color indexed="64"/>
        </right>
        <top style="thin">
          <color indexed="64"/>
        </top>
        <bottom style="thin">
          <color indexed="64"/>
        </bottom>
        <vertical/>
        <horizontal/>
      </border>
    </dxf>
    <dxf>
      <numFmt numFmtId="12" formatCode="&quot;$&quot;#,##0.00_);[Red]\(&quot;$&quot;#,##0.00\)"/>
      <border diagonalUp="0" diagonalDown="0">
        <left style="thin">
          <color indexed="64"/>
        </left>
        <right style="thin">
          <color indexed="64"/>
        </right>
        <top style="thin">
          <color indexed="64"/>
        </top>
        <bottom style="thin">
          <color indexed="64"/>
        </bottom>
        <vertical/>
        <horizontal/>
      </border>
    </dxf>
    <dxf>
      <numFmt numFmtId="12" formatCode="&quot;$&quot;#,##0.00_);[Red]\(&quot;$&quot;#,##0.00\)"/>
      <border diagonalUp="0" diagonalDown="0">
        <left style="thin">
          <color indexed="64"/>
        </left>
        <right style="thin">
          <color indexed="64"/>
        </right>
        <top style="thin">
          <color indexed="64"/>
        </top>
        <bottom style="thin">
          <color indexed="64"/>
        </bottom>
        <vertical/>
        <horizontal/>
      </border>
    </dxf>
    <dxf>
      <numFmt numFmtId="12" formatCode="&quot;$&quot;#,##0.00_);[Red]\(&quot;$&quot;#,##0.00\)"/>
      <border diagonalUp="0" diagonalDown="0">
        <left style="thin">
          <color indexed="64"/>
        </left>
        <right style="thin">
          <color indexed="64"/>
        </right>
        <top style="thin">
          <color indexed="64"/>
        </top>
        <bottom style="thin">
          <color indexed="64"/>
        </bottom>
        <vertical/>
        <horizontal/>
      </border>
    </dxf>
    <dxf>
      <numFmt numFmtId="12" formatCode="&quot;$&quot;#,##0.00_);[Red]\(&quot;$&quot;#,##0.00\)"/>
      <border diagonalUp="0" diagonalDown="0">
        <left style="thin">
          <color indexed="64"/>
        </left>
        <right style="thin">
          <color indexed="64"/>
        </right>
        <top style="thin">
          <color indexed="64"/>
        </top>
        <bottom style="thin">
          <color indexed="64"/>
        </bottom>
        <vertical/>
        <horizontal/>
      </border>
    </dxf>
    <dxf>
      <numFmt numFmtId="12" formatCode="&quot;$&quot;#,##0.00_);[Red]\(&quot;$&quot;#,##0.00\)"/>
      <border diagonalUp="0" diagonalDown="0">
        <left style="thin">
          <color indexed="64"/>
        </left>
        <right style="thin">
          <color indexed="64"/>
        </right>
        <top style="thin">
          <color indexed="64"/>
        </top>
        <bottom style="thin">
          <color indexed="64"/>
        </bottom>
        <vertical/>
        <horizontal/>
      </border>
    </dxf>
    <dxf>
      <numFmt numFmtId="12" formatCode="&quot;$&quot;#,##0.00_);[Red]\(&quot;$&quot;#,##0.00\)"/>
      <border diagonalUp="0" diagonalDown="0">
        <left style="thin">
          <color indexed="64"/>
        </left>
        <right style="thin">
          <color indexed="64"/>
        </right>
        <top style="thin">
          <color indexed="64"/>
        </top>
        <bottom style="thin">
          <color indexed="64"/>
        </bottom>
        <vertical/>
        <horizontal/>
      </border>
    </dxf>
    <dxf>
      <numFmt numFmtId="12" formatCode="&quot;$&quot;#,##0.00_);[Red]\(&quot;$&quot;#,##0.00\)"/>
      <border diagonalUp="0" diagonalDown="0">
        <left style="thin">
          <color indexed="64"/>
        </left>
        <right style="thin">
          <color indexed="64"/>
        </right>
        <top style="thin">
          <color indexed="64"/>
        </top>
        <bottom style="thin">
          <color indexed="64"/>
        </bottom>
        <vertical/>
        <horizontal/>
      </border>
    </dxf>
    <dxf>
      <numFmt numFmtId="12" formatCode="&quot;$&quot;#,##0.00_);[Red]\(&quot;$&quot;#,##0.0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b/>
      </font>
    </dxf>
    <dxf>
      <font>
        <b val="0"/>
        <strike val="0"/>
        <outline val="0"/>
        <shadow val="0"/>
        <u val="none"/>
        <vertAlign val="baseline"/>
        <sz val="11"/>
        <name val="Calibri"/>
        <scheme val="minor"/>
      </font>
      <numFmt numFmtId="12" formatCode="&quot;$&quot;#,##0.00_);[Red]\(&quot;$&quot;#,##0.00\)"/>
      <border diagonalUp="0" diagonalDown="0">
        <left style="thin">
          <color indexed="64"/>
        </left>
        <right/>
        <top/>
        <bottom/>
        <vertical/>
        <horizontal/>
      </border>
    </dxf>
    <dxf>
      <font>
        <b val="0"/>
        <strike val="0"/>
        <outline val="0"/>
        <shadow val="0"/>
        <u val="none"/>
        <vertAlign val="baseline"/>
        <sz val="11"/>
        <name val="Calibri"/>
        <scheme val="minor"/>
      </font>
      <numFmt numFmtId="12" formatCode="&quot;$&quot;#,##0.00_);[Red]\(&quot;$&quot;#,##0.00\)"/>
      <border diagonalUp="0" diagonalDown="0">
        <left style="thin">
          <color indexed="64"/>
        </left>
        <right style="thin">
          <color indexed="64"/>
        </right>
        <top/>
        <bottom/>
        <vertical/>
        <horizontal/>
      </border>
    </dxf>
    <dxf>
      <font>
        <b val="0"/>
        <strike val="0"/>
        <outline val="0"/>
        <shadow val="0"/>
        <u val="none"/>
        <vertAlign val="baseline"/>
        <sz val="11"/>
        <name val="Calibri"/>
        <scheme val="minor"/>
      </font>
      <numFmt numFmtId="12" formatCode="&quot;$&quot;#,##0.00_);[Red]\(&quot;$&quot;#,##0.00\)"/>
      <border diagonalUp="0" diagonalDown="0">
        <left style="thin">
          <color indexed="64"/>
        </left>
        <right style="thin">
          <color indexed="64"/>
        </right>
        <top/>
        <bottom/>
        <vertical/>
        <horizontal/>
      </border>
    </dxf>
    <dxf>
      <font>
        <b val="0"/>
        <strike val="0"/>
        <outline val="0"/>
        <shadow val="0"/>
        <u val="none"/>
        <vertAlign val="baseline"/>
        <sz val="11"/>
        <name val="Calibri"/>
        <scheme val="minor"/>
      </font>
      <numFmt numFmtId="12" formatCode="&quot;$&quot;#,##0.00_);[Red]\(&quot;$&quot;#,##0.00\)"/>
      <border diagonalUp="0" diagonalDown="0">
        <left style="thin">
          <color indexed="64"/>
        </left>
        <right style="thin">
          <color indexed="64"/>
        </right>
        <top/>
        <bottom/>
        <vertical/>
        <horizontal/>
      </border>
    </dxf>
    <dxf>
      <font>
        <b val="0"/>
        <strike val="0"/>
        <outline val="0"/>
        <shadow val="0"/>
        <u val="none"/>
        <vertAlign val="baseline"/>
        <sz val="11"/>
        <name val="Calibri"/>
        <scheme val="minor"/>
      </font>
      <numFmt numFmtId="12" formatCode="&quot;$&quot;#,##0.00_);[Red]\(&quot;$&quot;#,##0.00\)"/>
      <border diagonalUp="0" diagonalDown="0">
        <left style="thin">
          <color indexed="64"/>
        </left>
        <right style="thin">
          <color indexed="64"/>
        </right>
        <top/>
        <bottom/>
        <vertical/>
        <horizontal/>
      </border>
    </dxf>
    <dxf>
      <font>
        <b val="0"/>
        <strike val="0"/>
        <outline val="0"/>
        <shadow val="0"/>
        <u val="none"/>
        <vertAlign val="baseline"/>
        <sz val="11"/>
        <name val="Calibri"/>
        <scheme val="minor"/>
      </font>
      <numFmt numFmtId="12" formatCode="&quot;$&quot;#,##0.00_);[Red]\(&quot;$&quot;#,##0.00\)"/>
      <border diagonalUp="0" diagonalDown="0">
        <left style="thin">
          <color indexed="64"/>
        </left>
        <right style="thin">
          <color indexed="64"/>
        </right>
        <top/>
        <bottom/>
        <vertical/>
        <horizontal/>
      </border>
    </dxf>
    <dxf>
      <font>
        <b val="0"/>
        <strike val="0"/>
        <outline val="0"/>
        <shadow val="0"/>
        <u val="none"/>
        <vertAlign val="baseline"/>
        <sz val="11"/>
        <name val="Calibri"/>
        <scheme val="minor"/>
      </font>
      <numFmt numFmtId="12" formatCode="&quot;$&quot;#,##0.00_);[Red]\(&quot;$&quot;#,##0.00\)"/>
      <border diagonalUp="0" diagonalDown="0">
        <left style="thin">
          <color indexed="64"/>
        </left>
        <right style="thin">
          <color indexed="64"/>
        </right>
        <top/>
        <bottom/>
        <vertical/>
        <horizontal/>
      </border>
    </dxf>
    <dxf>
      <font>
        <b val="0"/>
        <strike val="0"/>
        <outline val="0"/>
        <shadow val="0"/>
        <u val="none"/>
        <vertAlign val="baseline"/>
        <sz val="11"/>
        <name val="Calibri"/>
        <scheme val="minor"/>
      </font>
      <numFmt numFmtId="12" formatCode="&quot;$&quot;#,##0.00_);[Red]\(&quot;$&quot;#,##0.00\)"/>
      <border diagonalUp="0" diagonalDown="0">
        <left style="thin">
          <color indexed="64"/>
        </left>
        <right style="thin">
          <color indexed="64"/>
        </right>
        <top/>
        <bottom/>
        <vertical/>
        <horizontal/>
      </border>
    </dxf>
    <dxf>
      <font>
        <b val="0"/>
        <strike val="0"/>
        <outline val="0"/>
        <shadow val="0"/>
        <u val="none"/>
        <vertAlign val="baseline"/>
        <sz val="11"/>
        <name val="Calibri"/>
        <scheme val="minor"/>
      </font>
      <numFmt numFmtId="12" formatCode="&quot;$&quot;#,##0.00_);[Red]\(&quot;$&quot;#,##0.00\)"/>
      <border diagonalUp="0" diagonalDown="0">
        <left style="thin">
          <color indexed="64"/>
        </left>
        <right style="thin">
          <color indexed="64"/>
        </right>
        <top/>
        <bottom/>
        <vertical/>
        <horizontal/>
      </border>
    </dxf>
    <dxf>
      <font>
        <b val="0"/>
        <strike val="0"/>
        <outline val="0"/>
        <shadow val="0"/>
        <u val="none"/>
        <vertAlign val="baseline"/>
        <sz val="11"/>
        <name val="Calibri"/>
        <scheme val="minor"/>
      </font>
      <numFmt numFmtId="12" formatCode="&quot;$&quot;#,##0.00_);[Red]\(&quot;$&quot;#,##0.00\)"/>
      <border diagonalUp="0" diagonalDown="0">
        <left style="thin">
          <color indexed="64"/>
        </left>
        <right style="thin">
          <color indexed="64"/>
        </right>
        <top/>
        <bottom/>
        <vertical/>
        <horizontal/>
      </border>
    </dxf>
    <dxf>
      <font>
        <b val="0"/>
        <strike val="0"/>
        <outline val="0"/>
        <shadow val="0"/>
        <u val="none"/>
        <vertAlign val="baseline"/>
        <sz val="11"/>
        <name val="Calibri"/>
        <scheme val="minor"/>
      </font>
      <alignment horizontal="left" vertical="top" textRotation="0" wrapText="0" indent="0" justifyLastLine="0" shrinkToFit="0" readingOrder="0"/>
      <border diagonalUp="0" diagonalDown="0">
        <left style="thin">
          <color indexed="64"/>
        </left>
        <right style="thin">
          <color indexed="64"/>
        </right>
        <top/>
        <bottom/>
        <vertical/>
        <horizontal/>
      </border>
    </dxf>
    <dxf>
      <font>
        <b val="0"/>
        <strike val="0"/>
        <outline val="0"/>
        <shadow val="0"/>
        <u val="none"/>
        <vertAlign val="baseline"/>
        <sz val="11"/>
        <name val="Calibri"/>
        <scheme val="minor"/>
      </font>
      <numFmt numFmtId="34" formatCode="_(&quot;$&quot;* #,##0.00_);_(&quot;$&quot;* \(#,##0.00\);_(&quot;$&quot;* &quot;-&quot;??_);_(@_)"/>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name val="Calibri"/>
        <scheme val="minor"/>
      </font>
      <numFmt numFmtId="34" formatCode="_(&quot;$&quot;* #,##0.00_);_(&quot;$&quot;* \(#,##0.00\);_(&quot;$&quot;* &quot;-&quot;??_);_(@_)"/>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name val="Calibri"/>
        <scheme val="minor"/>
      </font>
      <numFmt numFmtId="34" formatCode="_(&quot;$&quot;* #,##0.00_);_(&quot;$&quot;* \(#,##0.00\);_(&quot;$&quot;* &quot;-&quot;??_);_(@_)"/>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name val="Calibri"/>
        <scheme val="minor"/>
      </font>
      <numFmt numFmtId="34" formatCode="_(&quot;$&quot;* #,##0.00_);_(&quot;$&quot;* \(#,##0.00\);_(&quot;$&quot;* &quot;-&quot;??_);_(@_)"/>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name val="Calibri"/>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name val="Calibri"/>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name val="Calibri"/>
        <scheme val="minor"/>
      </font>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1"/>
        <name val="Calibri"/>
        <scheme val="minor"/>
      </font>
    </dxf>
    <dxf>
      <border>
        <bottom style="thin">
          <color indexed="64"/>
        </bottom>
      </border>
    </dxf>
    <dxf>
      <font>
        <b/>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8" formatCode="#,##0.00_);[Red]\(#,##0.0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8" formatCode="#,##0.00_);[Red]\(#,##0.0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8" formatCode="#,##0.00_);[Red]\(#,##0.0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8" formatCode="#,##0.00_);[Red]\(#,##0.0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8" formatCode="#,##0.00_);[Red]\(#,##0.0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9" formatCode="mm/dd/yyyy"/>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9" formatCode="mm/dd/yyyy"/>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9" formatCode="mm/dd/yyyy"/>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right style="thin">
          <color indexed="64"/>
        </right>
      </border>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Calibri"/>
        <scheme val="minor"/>
      </font>
      <numFmt numFmtId="8" formatCode="#,##0.00_);[Red]\(#,##0.00\)"/>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numFmt numFmtId="8" formatCode="#,##0.00_);[Red]\(#,##0.00\)"/>
      <alignment horizontal="general" vertical="top" textRotation="0" wrapText="1" indent="0" justifyLastLine="0" shrinkToFit="0" readingOrder="0"/>
      <border diagonalUp="0" diagonalDown="0">
        <left style="thin">
          <color indexed="64"/>
        </left>
        <right style="thin">
          <color indexed="64"/>
        </right>
        <top/>
        <bottom style="thin">
          <color indexed="64"/>
        </bottom>
        <vertical/>
        <horizontal/>
      </border>
    </dxf>
    <dxf>
      <font>
        <strike val="0"/>
        <outline val="0"/>
        <shadow val="0"/>
        <u val="none"/>
        <vertAlign val="baseline"/>
        <sz val="11"/>
        <color auto="1"/>
        <name val="Calibri"/>
        <scheme val="minor"/>
      </font>
      <numFmt numFmtId="8" formatCode="#,##0.00_);[Red]\(#,##0.00\)"/>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strike val="0"/>
        <outline val="0"/>
        <shadow val="0"/>
        <u val="none"/>
        <vertAlign val="baseline"/>
        <sz val="11"/>
        <color auto="1"/>
        <name val="Calibri"/>
        <scheme val="minor"/>
      </font>
      <numFmt numFmtId="8" formatCode="#,##0.00_);[Red]\(#,##0.0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8" formatCode="#,##0.00_);[Red]\(#,##0.0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8" formatCode="#,##0.00_);[Red]\(#,##0.0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19" formatCode="mm/dd/yyyy"/>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19" formatCode="mm/dd/yyyy"/>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19" formatCode="mm/dd/yyyy"/>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alignment horizontal="general" vertical="top" textRotation="0" wrapText="1" indent="0" justifyLastLine="0" shrinkToFit="0" readingOrder="0"/>
    </dxf>
    <dxf>
      <border>
        <bottom style="thin">
          <color indexed="64"/>
        </bottom>
      </border>
    </dxf>
    <dxf>
      <font>
        <strike val="0"/>
        <outline val="0"/>
        <shadow val="0"/>
        <u val="none"/>
        <vertAlign val="baseline"/>
        <sz val="10"/>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3" defaultTableStyle="TableStyleMedium2" defaultPivotStyle="PivotStyleLight16">
    <tableStyle name="Table Style 1" pivot="0" count="2">
      <tableStyleElement type="wholeTable" dxfId="87"/>
      <tableStyleElement type="firstRowStripe" dxfId="86"/>
    </tableStyle>
    <tableStyle name="Table Style 2" pivot="0" count="1">
      <tableStyleElement type="firstRowStripe" dxfId="85"/>
    </tableStyle>
    <tableStyle name="Table Style 3" pivot="0" count="1">
      <tableStyleElement type="firstRowStripe" dxfId="84"/>
    </tableStyle>
  </tableStyles>
  <colors>
    <mruColors>
      <color rgb="FFA2B9E2"/>
      <color rgb="FFF4AF80"/>
      <color rgb="FFCFB8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CAG_Ledger_Not_Authorized" growShrinkType="insertClear" adjustColumnWidth="0" connectionId="1" autoFormatId="16" applyNumberFormats="0" applyBorderFormats="0" applyFontFormats="0" applyPatternFormats="0" applyAlignmentFormats="0" applyWidthHeightFormats="0">
  <queryTableRefresh nextId="17" unboundColumnsRight="1">
    <queryTableFields count="16">
      <queryTableField id="1" name="Entity" tableColumnId="1"/>
      <queryTableField id="2" name="TIP#" tableColumnId="2"/>
      <queryTableField id="3" name="ADOT#" tableColumnId="3"/>
      <queryTableField id="4" name="Suffix" tableColumnId="4"/>
      <queryTableField id="5" name="Fed#" tableColumnId="5"/>
      <queryTableField id="6" name="Location" tableColumnId="6"/>
      <queryTableField id="7" name="Sponsor" tableColumnId="7"/>
      <queryTableField id="8" name="Action" tableColumnId="8"/>
      <queryTableField id="9" name="Submitted to FMS" tableColumnId="9"/>
      <queryTableField id="10" name="Submitted to FHWA" tableColumnId="10"/>
      <queryTableField id="11" name="FHWA Authorization" tableColumnId="11"/>
      <queryTableField id="12" name="HSIP" tableColumnId="12"/>
      <queryTableField id="13" name="SPR" tableColumnId="13"/>
      <queryTableField id="14" name="STP other" tableColumnId="14"/>
      <queryTableField id="15" name="Federal Amount" tableColumnId="15"/>
      <queryTableField id="16" dataBound="0" tableColumnId="16"/>
    </queryTableFields>
  </queryTableRefresh>
</queryTable>
</file>

<file path=xl/queryTables/queryTable2.xml><?xml version="1.0" encoding="utf-8"?>
<queryTable xmlns="http://schemas.openxmlformats.org/spreadsheetml/2006/main" name="WACOGLedgerAuthorized" growShrinkType="insertClear" adjustColumnWidth="0" connectionId="2" autoFormatId="16" applyNumberFormats="0" applyBorderFormats="0" applyFontFormats="0" applyPatternFormats="0" applyAlignmentFormats="0" applyWidthHeightFormats="0">
  <queryTableRefresh nextId="17" unboundColumnsRight="1">
    <queryTableFields count="16">
      <queryTableField id="1" name="Entity" tableColumnId="1"/>
      <queryTableField id="2" name="TIP#" tableColumnId="2"/>
      <queryTableField id="3" name="ADOT#" tableColumnId="3"/>
      <queryTableField id="4" name="Suffix" tableColumnId="4"/>
      <queryTableField id="5" name="Fed#" tableColumnId="5"/>
      <queryTableField id="6" name="Location" tableColumnId="6"/>
      <queryTableField id="7" name="Sponsor" tableColumnId="7"/>
      <queryTableField id="8" name="Action /13" tableColumnId="8"/>
      <queryTableField id="9" name="Submitted to FMS" tableColumnId="9"/>
      <queryTableField id="10" name="Submitted to FHWA" tableColumnId="10"/>
      <queryTableField id="11" name="FHWA Authorization" tableColumnId="11"/>
      <queryTableField id="12" name="HSIP" tableColumnId="12"/>
      <queryTableField id="13" name="SPR" tableColumnId="13"/>
      <queryTableField id="14" name="STP other" tableColumnId="14"/>
      <queryTableField id="15" name="Federal Amount" tableColumnId="15"/>
      <queryTableField id="16" dataBound="0" tableColumnId="16"/>
    </queryTableFields>
  </queryTableRefresh>
</queryTable>
</file>

<file path=xl/queryTables/queryTable3.xml><?xml version="1.0" encoding="utf-8"?>
<queryTable xmlns="http://schemas.openxmlformats.org/spreadsheetml/2006/main" name="WACOGqryLedgerApports" connectionId="3" autoFormatId="16" applyNumberFormats="0" applyBorderFormats="0" applyFontFormats="0" applyPatternFormats="0" applyAlignmentFormats="0" applyWidthHeightFormats="0">
  <queryTableRefresh nextId="19">
    <queryTableFields count="18">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s>
  </queryTableRefresh>
</queryTable>
</file>

<file path=xl/queryTables/queryTable4.xml><?xml version="1.0" encoding="utf-8"?>
<queryTable xmlns="http://schemas.openxmlformats.org/spreadsheetml/2006/main" name="WACOGqryLedgerOA" connectionId="4" autoFormatId="16" applyNumberFormats="0" applyBorderFormats="0" applyFontFormats="0" applyPatternFormats="0" applyAlignmentFormats="0" applyWidthHeightFormats="0">
  <queryTableRefresh nextId="19">
    <queryTableFields count="18">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2" name="Table_CAG_Ledger_Not_Authorized" displayName="Table_CAG_Ledger_Not_Authorized" ref="A55:P56" tableType="queryTable" totalsRowShown="0" headerRowDxfId="83" dataDxfId="81" headerRowBorderDxfId="82" tableBorderDxfId="80" totalsRowBorderDxfId="79">
  <autoFilter ref="A55:P56"/>
  <tableColumns count="16">
    <tableColumn id="1" uniqueName="1" name="Entity" queryTableFieldId="1" dataDxfId="78"/>
    <tableColumn id="2" uniqueName="2" name="TIP#" queryTableFieldId="2" dataDxfId="77"/>
    <tableColumn id="3" uniqueName="3" name="ADOT#" queryTableFieldId="3" dataDxfId="76"/>
    <tableColumn id="4" uniqueName="4" name="Suffix" queryTableFieldId="4" dataDxfId="75"/>
    <tableColumn id="5" uniqueName="5" name="Fed#" queryTableFieldId="5" dataDxfId="74"/>
    <tableColumn id="6" uniqueName="6" name="Location" queryTableFieldId="6" dataDxfId="73"/>
    <tableColumn id="7" uniqueName="7" name="Sponsor" queryTableFieldId="7" dataDxfId="72"/>
    <tableColumn id="8" uniqueName="8" name="Action" queryTableFieldId="8" dataDxfId="71"/>
    <tableColumn id="9" uniqueName="9" name="Submitted to FMS" queryTableFieldId="9" dataDxfId="70"/>
    <tableColumn id="10" uniqueName="10" name="Submitted to FHWA" queryTableFieldId="10" dataDxfId="69"/>
    <tableColumn id="11" uniqueName="11" name="FHWA Authorization" queryTableFieldId="11" dataDxfId="68"/>
    <tableColumn id="12" uniqueName="12" name="HSIP" queryTableFieldId="12" dataDxfId="67"/>
    <tableColumn id="13" uniqueName="13" name="SPR" queryTableFieldId="13" dataDxfId="66"/>
    <tableColumn id="14" uniqueName="14" name="STP other" queryTableFieldId="14" dataDxfId="65"/>
    <tableColumn id="15" uniqueName="15" name="Federal Amount" queryTableFieldId="15" dataDxfId="64"/>
    <tableColumn id="16" uniqueName="16" name="Expected Declining OA Balance" queryTableFieldId="16" dataDxfId="63">
      <calculatedColumnFormula>+P49</calculatedColumnFormula>
    </tableColumn>
  </tableColumns>
  <tableStyleInfo name="Table Style 3" showFirstColumn="0" showLastColumn="0" showRowStripes="1" showColumnStripes="0"/>
</table>
</file>

<file path=xl/tables/table2.xml><?xml version="1.0" encoding="utf-8"?>
<table xmlns="http://schemas.openxmlformats.org/spreadsheetml/2006/main" id="1" name="Table_WACOGLedgerAuthorized" displayName="Table_WACOGLedgerAuthorized" ref="A15:P49" tableType="queryTable" totalsRowShown="0" headerRowDxfId="62" dataDxfId="60" headerRowBorderDxfId="61" tableBorderDxfId="59" totalsRowBorderDxfId="58">
  <autoFilter ref="A15:P49"/>
  <tableColumns count="16">
    <tableColumn id="1" uniqueName="1" name="Entity" queryTableFieldId="1" dataDxfId="57"/>
    <tableColumn id="2" uniqueName="2" name="TIP#" queryTableFieldId="2" dataDxfId="56"/>
    <tableColumn id="3" uniqueName="3" name="ADOT#" queryTableFieldId="3" dataDxfId="55"/>
    <tableColumn id="4" uniqueName="4" name="Suffix" queryTableFieldId="4" dataDxfId="54"/>
    <tableColumn id="5" uniqueName="5" name="Fed#" queryTableFieldId="5" dataDxfId="53"/>
    <tableColumn id="6" uniqueName="6" name="Location" queryTableFieldId="6" dataDxfId="52"/>
    <tableColumn id="7" uniqueName="7" name="Sponsor" queryTableFieldId="7" dataDxfId="51"/>
    <tableColumn id="8" uniqueName="8" name="Action /13" queryTableFieldId="8" dataDxfId="50"/>
    <tableColumn id="9" uniqueName="9" name="Submitted to FMS" queryTableFieldId="9" dataDxfId="49"/>
    <tableColumn id="10" uniqueName="10" name="Submitted to FHWA" queryTableFieldId="10" dataDxfId="48"/>
    <tableColumn id="11" uniqueName="11" name="FHWA Authorization" queryTableFieldId="11" dataDxfId="47"/>
    <tableColumn id="12" uniqueName="12" name="HSIP" queryTableFieldId="12" dataDxfId="46"/>
    <tableColumn id="13" uniqueName="13" name="SPR" queryTableFieldId="13" dataDxfId="45"/>
    <tableColumn id="14" uniqueName="14" name="STP other" queryTableFieldId="14" dataDxfId="44"/>
    <tableColumn id="15" uniqueName="15" name="Federal Amount" queryTableFieldId="15" dataDxfId="43"/>
    <tableColumn id="16" uniqueName="16" name="Declining Balance OA" queryTableFieldId="16" dataDxfId="42">
      <calculatedColumnFormula>P12-Table_WACOGLedgerAuthorized[[#This Row],[Federal Amount]]</calculatedColumnFormula>
    </tableColumn>
  </tableColumns>
  <tableStyleInfo name="Table Style 3" showFirstColumn="0" showLastColumn="0" showRowStripes="1" showColumnStripes="0"/>
</table>
</file>

<file path=xl/tables/table3.xml><?xml version="1.0" encoding="utf-8"?>
<table xmlns="http://schemas.openxmlformats.org/spreadsheetml/2006/main" id="3" name="Table_WACOGqryLedgerApports" displayName="Table_WACOGqryLedgerApports" ref="A11:R12" tableType="queryTable" totalsRowShown="0" headerRowDxfId="41" dataDxfId="39" headerRowBorderDxfId="40" tableBorderDxfId="38" totalsRowBorderDxfId="37">
  <autoFilter ref="A11:R12"/>
  <tableColumns count="18">
    <tableColumn id="1" uniqueName="1" name="Transaction Year" queryTableFieldId="1" dataDxfId="36"/>
    <tableColumn id="2" uniqueName="2" name="Transaction Type" queryTableFieldId="2" dataDxfId="35"/>
    <tableColumn id="3" uniqueName="3" name="Number" queryTableFieldId="3" dataDxfId="34"/>
    <tableColumn id="4" uniqueName="4" name="From" queryTableFieldId="4" dataDxfId="33"/>
    <tableColumn id="5" uniqueName="5" name="To" queryTableFieldId="5" dataDxfId="32"/>
    <tableColumn id="6" uniqueName="6" name="Repayment Year" queryTableFieldId="6" dataDxfId="31"/>
    <tableColumn id="7" uniqueName="7" name="Project8" queryTableFieldId="7" dataDxfId="30"/>
    <tableColumn id="8" uniqueName="8" name="Notes" queryTableFieldId="8" dataDxfId="29"/>
    <tableColumn id="9" uniqueName="9" name="Total" queryTableFieldId="9" dataDxfId="28"/>
    <tableColumn id="10" uniqueName="10" name="CMAQ" queryTableFieldId="10" dataDxfId="27"/>
    <tableColumn id="11" uniqueName="11" name="CMAQ 2_5" queryTableFieldId="11" dataDxfId="26"/>
    <tableColumn id="12" uniqueName="12" name="HSIP" queryTableFieldId="12" dataDxfId="25"/>
    <tableColumn id="13" uniqueName="13" name="PL" queryTableFieldId="13" dataDxfId="24"/>
    <tableColumn id="14" uniqueName="14" name="SPR" queryTableFieldId="14" dataDxfId="23"/>
    <tableColumn id="15" uniqueName="15" name="STP other" queryTableFieldId="15" dataDxfId="22"/>
    <tableColumn id="16" uniqueName="16" name="STP over 200K" queryTableFieldId="16" dataDxfId="21"/>
    <tableColumn id="17" uniqueName="17" name="TA other" queryTableFieldId="17" dataDxfId="20"/>
    <tableColumn id="18" uniqueName="18" name="TA over 200K" queryTableFieldId="18" dataDxfId="19"/>
  </tableColumns>
  <tableStyleInfo name="Table Style 3" showFirstColumn="0" showLastColumn="0" showRowStripes="1" showColumnStripes="0"/>
</table>
</file>

<file path=xl/tables/table4.xml><?xml version="1.0" encoding="utf-8"?>
<table xmlns="http://schemas.openxmlformats.org/spreadsheetml/2006/main" id="4" name="Table_WACOGqryLedgerOA" displayName="Table_WACOGqryLedgerOA" ref="A17:R18" tableType="queryTable" totalsRowShown="0" headerRowDxfId="18">
  <autoFilter ref="A17:R18"/>
  <tableColumns count="18">
    <tableColumn id="1" uniqueName="1" name="Transaction Year" queryTableFieldId="1" dataDxfId="17"/>
    <tableColumn id="2" uniqueName="2" name="Transaction Type" queryTableFieldId="2" dataDxfId="16"/>
    <tableColumn id="3" uniqueName="3" name="Number" queryTableFieldId="3" dataDxfId="15"/>
    <tableColumn id="4" uniqueName="4" name="From" queryTableFieldId="4" dataDxfId="14"/>
    <tableColumn id="5" uniqueName="5" name="To" queryTableFieldId="5" dataDxfId="13"/>
    <tableColumn id="6" uniqueName="6" name="Repayment Year" queryTableFieldId="6" dataDxfId="12"/>
    <tableColumn id="7" uniqueName="7" name="Project8" queryTableFieldId="7" dataDxfId="11"/>
    <tableColumn id="8" uniqueName="8" name="Notes" queryTableFieldId="8" dataDxfId="10"/>
    <tableColumn id="9" uniqueName="9" name="Total" queryTableFieldId="9" dataDxfId="9"/>
    <tableColumn id="10" uniqueName="10" name="CMAQ" queryTableFieldId="10" dataDxfId="8"/>
    <tableColumn id="11" uniqueName="11" name="CMAQ 2_5" queryTableFieldId="11" dataDxfId="7"/>
    <tableColumn id="12" uniqueName="12" name="HSIP" queryTableFieldId="12" dataDxfId="6"/>
    <tableColumn id="13" uniqueName="13" name="PL" queryTableFieldId="13" dataDxfId="5"/>
    <tableColumn id="14" uniqueName="14" name="SPR" queryTableFieldId="14" dataDxfId="4"/>
    <tableColumn id="15" uniqueName="15" name="STP other" queryTableFieldId="15" dataDxfId="3"/>
    <tableColumn id="16" uniqueName="16" name="STP over 200K" queryTableFieldId="16" dataDxfId="2"/>
    <tableColumn id="17" uniqueName="17" name="TA other" queryTableFieldId="17" dataDxfId="1"/>
    <tableColumn id="18" uniqueName="18" name="TA over 200K" queryTableFieldId="18" dataDxfId="0"/>
  </tableColumns>
  <tableStyleInfo name="Table Style 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593"/>
  <sheetViews>
    <sheetView tabSelected="1" topLeftCell="A58" zoomScale="85" zoomScaleNormal="85" workbookViewId="0">
      <selection activeCell="K64" sqref="K64"/>
    </sheetView>
  </sheetViews>
  <sheetFormatPr defaultRowHeight="15" x14ac:dyDescent="0.25"/>
  <cols>
    <col min="1" max="1" width="12" style="1" customWidth="1"/>
    <col min="2" max="2" width="11.85546875" style="1" customWidth="1"/>
    <col min="3" max="3" width="10.5703125" style="1" customWidth="1"/>
    <col min="4" max="4" width="9.5703125" style="1" customWidth="1"/>
    <col min="5" max="5" width="9.7109375" style="1" customWidth="1"/>
    <col min="6" max="6" width="32.28515625" style="1" customWidth="1"/>
    <col min="7" max="7" width="11.5703125" style="1" customWidth="1"/>
    <col min="8" max="8" width="13.5703125" style="1" customWidth="1"/>
    <col min="9" max="9" width="15.5703125" style="2" customWidth="1"/>
    <col min="10" max="10" width="17.140625" style="2" customWidth="1"/>
    <col min="11" max="11" width="17.42578125" style="2" customWidth="1"/>
    <col min="12" max="13" width="11.5703125" style="5" bestFit="1" customWidth="1"/>
    <col min="14" max="14" width="12.85546875" style="5" customWidth="1"/>
    <col min="15" max="15" width="12.5703125" style="5" customWidth="1"/>
    <col min="16" max="16" width="15.140625" style="1" customWidth="1"/>
    <col min="17" max="17" width="9" style="1" customWidth="1"/>
    <col min="18" max="18" width="11.28515625" style="1" customWidth="1"/>
    <col min="19" max="19" width="10.42578125" style="1" customWidth="1"/>
    <col min="20" max="20" width="9.85546875" style="1" customWidth="1"/>
    <col min="21" max="21" width="64" style="1" customWidth="1"/>
    <col min="22" max="22" width="12.42578125" style="1" customWidth="1"/>
    <col min="23" max="23" width="13.28515625" style="1" customWidth="1"/>
    <col min="24" max="25" width="16.85546875" style="2" customWidth="1"/>
    <col min="26" max="26" width="17.5703125" style="2" customWidth="1"/>
    <col min="27" max="27" width="10.7109375" style="5" customWidth="1"/>
    <col min="28" max="28" width="11.7109375" style="5" bestFit="1" customWidth="1"/>
    <col min="29" max="29" width="12.42578125" style="5" customWidth="1"/>
    <col min="30" max="30" width="16.7109375" style="5" customWidth="1"/>
    <col min="31" max="31" width="14.5703125" style="5" customWidth="1"/>
    <col min="32" max="32" width="16.42578125" style="2" customWidth="1"/>
    <col min="33" max="33" width="11.140625" style="5" bestFit="1" customWidth="1"/>
    <col min="34" max="34" width="7.5703125" style="5" customWidth="1"/>
    <col min="35" max="35" width="13.85546875" style="5" bestFit="1" customWidth="1"/>
    <col min="36" max="36" width="17.5703125" style="5" customWidth="1"/>
    <col min="37" max="37" width="14.28515625" style="5" bestFit="1" customWidth="1"/>
    <col min="38" max="38" width="10.140625" style="1" bestFit="1" customWidth="1"/>
    <col min="39" max="39" width="10.42578125" style="1" customWidth="1"/>
    <col min="40" max="40" width="10.7109375" style="1" customWidth="1"/>
    <col min="41" max="41" width="7.28515625" style="1" customWidth="1"/>
    <col min="42" max="42" width="27.42578125" style="1" customWidth="1"/>
    <col min="43" max="43" width="10.42578125" style="1" customWidth="1"/>
    <col min="44" max="44" width="15.7109375" style="1" customWidth="1"/>
    <col min="45" max="45" width="13.42578125" style="1" customWidth="1"/>
    <col min="46" max="46" width="15" style="1" customWidth="1"/>
    <col min="47" max="47" width="14.28515625" style="1" customWidth="1"/>
    <col min="48" max="48" width="13.28515625" style="1" bestFit="1" customWidth="1"/>
    <col min="49" max="49" width="11.42578125" style="1" customWidth="1"/>
    <col min="50" max="51" width="13.28515625" style="1" bestFit="1" customWidth="1"/>
    <col min="52" max="52" width="15.85546875" style="1" customWidth="1"/>
    <col min="53" max="53" width="23.85546875" style="1" customWidth="1"/>
    <col min="54" max="59" width="9.140625" style="16"/>
    <col min="60" max="16384" width="9.140625" style="1"/>
  </cols>
  <sheetData>
    <row r="1" spans="1:59" ht="21.75" thickBot="1" x14ac:dyDescent="0.3">
      <c r="A1" s="120" t="s">
        <v>102</v>
      </c>
      <c r="B1" s="120"/>
      <c r="C1" s="120"/>
      <c r="D1" s="120"/>
      <c r="E1" s="120"/>
      <c r="F1" s="120"/>
      <c r="I1" s="32"/>
      <c r="P1" s="5"/>
      <c r="Q1" s="2"/>
      <c r="X1" s="1"/>
      <c r="Y1" s="1"/>
      <c r="Z1" s="1"/>
      <c r="AA1" s="1"/>
      <c r="AB1" s="1"/>
      <c r="AC1" s="1"/>
      <c r="AD1" s="1"/>
      <c r="AE1" s="1"/>
      <c r="AF1" s="1"/>
      <c r="AG1" s="1"/>
      <c r="AH1" s="1"/>
      <c r="AI1" s="1"/>
      <c r="AJ1" s="1"/>
      <c r="AK1" s="1"/>
      <c r="BB1" s="1"/>
      <c r="BC1" s="1"/>
      <c r="BD1" s="1"/>
      <c r="BE1" s="1"/>
      <c r="BF1" s="1"/>
      <c r="BG1" s="1"/>
    </row>
    <row r="2" spans="1:59" x14ac:dyDescent="0.25">
      <c r="I2" s="53"/>
      <c r="J2" s="53"/>
      <c r="K2" s="53"/>
      <c r="L2" s="115" t="s">
        <v>19</v>
      </c>
      <c r="M2" s="116"/>
      <c r="N2" s="116"/>
      <c r="O2" s="117"/>
      <c r="P2" s="113" t="s">
        <v>30</v>
      </c>
      <c r="Q2" s="3"/>
      <c r="X2" s="1"/>
      <c r="Y2" s="1"/>
      <c r="Z2" s="1"/>
      <c r="AA2" s="1"/>
      <c r="AB2" s="1"/>
      <c r="AC2" s="1"/>
      <c r="AD2" s="1"/>
      <c r="AE2" s="1"/>
      <c r="AF2" s="1"/>
      <c r="AG2" s="1"/>
      <c r="AH2" s="1"/>
      <c r="AI2" s="1"/>
      <c r="AJ2" s="1"/>
      <c r="AK2" s="1"/>
      <c r="BB2" s="1"/>
      <c r="BC2" s="1"/>
      <c r="BD2" s="1"/>
      <c r="BE2" s="1"/>
      <c r="BF2" s="1"/>
      <c r="BG2" s="1"/>
    </row>
    <row r="3" spans="1:59" ht="15" customHeight="1" x14ac:dyDescent="0.25">
      <c r="A3" s="127" t="s">
        <v>60</v>
      </c>
      <c r="B3" s="127"/>
      <c r="C3" s="127"/>
      <c r="D3" s="55"/>
      <c r="E3" s="55"/>
      <c r="F3" s="55"/>
      <c r="I3" s="121" t="s">
        <v>18</v>
      </c>
      <c r="J3" s="121"/>
      <c r="K3" s="122"/>
      <c r="L3" s="89" t="s">
        <v>9</v>
      </c>
      <c r="M3" s="90" t="s">
        <v>10</v>
      </c>
      <c r="N3" s="90" t="s">
        <v>11</v>
      </c>
      <c r="O3" s="91" t="s">
        <v>17</v>
      </c>
      <c r="P3" s="114"/>
      <c r="Q3" s="3"/>
      <c r="X3" s="1"/>
      <c r="Y3" s="1"/>
      <c r="Z3" s="1"/>
      <c r="AA3" s="1"/>
      <c r="AB3" s="1"/>
      <c r="AC3" s="1"/>
      <c r="AD3" s="1"/>
      <c r="AE3" s="1"/>
      <c r="AF3" s="1"/>
      <c r="AG3" s="1"/>
      <c r="AH3" s="1"/>
      <c r="AI3" s="1"/>
      <c r="AJ3" s="1"/>
      <c r="AK3" s="1"/>
      <c r="BB3" s="1"/>
      <c r="BC3" s="1"/>
      <c r="BD3" s="1"/>
      <c r="BE3" s="1"/>
      <c r="BF3" s="1"/>
      <c r="BG3" s="1"/>
    </row>
    <row r="4" spans="1:59" x14ac:dyDescent="0.25">
      <c r="A4" s="127"/>
      <c r="B4" s="127"/>
      <c r="C4" s="127"/>
      <c r="D4" s="31"/>
      <c r="E4" s="31"/>
      <c r="F4" s="31"/>
      <c r="H4" s="11"/>
      <c r="I4" s="123" t="s">
        <v>22</v>
      </c>
      <c r="J4" s="123"/>
      <c r="K4" s="124"/>
      <c r="L4" s="8" t="s">
        <v>24</v>
      </c>
      <c r="M4" s="9">
        <v>0</v>
      </c>
      <c r="N4" s="49">
        <v>8186196</v>
      </c>
      <c r="O4" s="10">
        <f t="shared" ref="O4:O11" si="0">SUM(L4:N4)</f>
        <v>8186196</v>
      </c>
      <c r="P4" s="24">
        <f>O4</f>
        <v>8186196</v>
      </c>
      <c r="Q4" s="3" t="s">
        <v>28</v>
      </c>
      <c r="X4" s="1"/>
      <c r="Y4" s="1"/>
      <c r="Z4" s="1"/>
      <c r="AA4" s="1"/>
      <c r="AB4" s="1"/>
      <c r="AC4" s="1"/>
      <c r="AD4" s="1"/>
      <c r="AE4" s="1"/>
      <c r="AF4" s="1"/>
      <c r="AG4" s="1"/>
      <c r="AH4" s="1"/>
      <c r="AI4" s="1"/>
      <c r="AJ4" s="1"/>
      <c r="AK4" s="1"/>
      <c r="BB4" s="1"/>
      <c r="BC4" s="1"/>
      <c r="BD4" s="1"/>
      <c r="BE4" s="1"/>
      <c r="BF4" s="1"/>
      <c r="BG4" s="1"/>
    </row>
    <row r="5" spans="1:59" x14ac:dyDescent="0.25">
      <c r="H5" s="12"/>
      <c r="I5" s="125" t="s">
        <v>16</v>
      </c>
      <c r="J5" s="125"/>
      <c r="K5" s="126"/>
      <c r="L5" s="92">
        <v>816579</v>
      </c>
      <c r="M5" s="93">
        <v>85000</v>
      </c>
      <c r="N5" s="93">
        <v>2383603</v>
      </c>
      <c r="O5" s="94">
        <f t="shared" si="0"/>
        <v>3285182</v>
      </c>
      <c r="P5" s="95">
        <f>O5*0.955</f>
        <v>3137348.81</v>
      </c>
      <c r="Q5" s="3" t="s">
        <v>29</v>
      </c>
      <c r="X5" s="1"/>
      <c r="Y5" s="1"/>
      <c r="Z5" s="1"/>
      <c r="AA5" s="1"/>
      <c r="AB5" s="1"/>
      <c r="AC5" s="1"/>
      <c r="AD5" s="1"/>
      <c r="AE5" s="1"/>
      <c r="AF5" s="1"/>
      <c r="AG5" s="1"/>
      <c r="AH5" s="1"/>
      <c r="AI5" s="1"/>
      <c r="AJ5" s="1"/>
      <c r="AK5" s="1"/>
      <c r="BB5" s="1"/>
      <c r="BC5" s="1"/>
      <c r="BD5" s="1"/>
      <c r="BE5" s="1"/>
      <c r="BF5" s="1"/>
      <c r="BG5" s="1"/>
    </row>
    <row r="6" spans="1:59" x14ac:dyDescent="0.25">
      <c r="H6" s="12"/>
      <c r="I6" s="118" t="s">
        <v>66</v>
      </c>
      <c r="J6" s="118"/>
      <c r="K6" s="119"/>
      <c r="L6" s="56">
        <f>SUMIFS(Table_WACOGqryLedgerApports[[#All],[HSIP]],Table_WACOGqryLedgerApports[[#All],[Transaction Year]],"2013",Table_WACOGqryLedgerApports[[#All],[Transaction Type]],"Loan In")</f>
        <v>0</v>
      </c>
      <c r="M6" s="56">
        <f>SUMIFS(Table_WACOGqryLedgerApports[[#All],[SPR]],Table_WACOGqryLedgerApports[[#All],[Transaction Year]],"2013",Table_WACOGqryLedgerApports[[#All],[Transaction Type]],"Loan In")</f>
        <v>0</v>
      </c>
      <c r="N6" s="56">
        <f>SUMIFS(Table_WACOGqryLedgerApports[[#All],[STP other]],Table_WACOGqryLedgerApports[[#All],[Transaction Year]],"2013",Table_WACOGqryLedgerApports[[#All],[Transaction Type]],"Loan In")</f>
        <v>0</v>
      </c>
      <c r="O6" s="58">
        <f t="shared" si="0"/>
        <v>0</v>
      </c>
      <c r="P6" s="57">
        <f>SUMIFS(Table_WACOGqryLedgerOA[[#All],[Total]],Table_WACOGqryLedgerOA[[#All],[Transaction Year]],"2013",Table_WACOGqryLedgerOA[[#All],[Transaction Type]],"Loan In")</f>
        <v>0</v>
      </c>
      <c r="Q6" s="3" t="s">
        <v>32</v>
      </c>
      <c r="X6" s="1"/>
      <c r="Y6" s="1"/>
      <c r="Z6" s="1"/>
      <c r="AA6" s="1"/>
      <c r="AB6" s="1"/>
      <c r="AC6" s="1"/>
      <c r="AD6" s="1"/>
      <c r="AE6" s="1"/>
      <c r="AF6" s="1"/>
      <c r="AG6" s="1"/>
      <c r="AH6" s="1"/>
      <c r="AI6" s="1"/>
      <c r="AJ6" s="1"/>
      <c r="AK6" s="1"/>
      <c r="BB6" s="1"/>
      <c r="BC6" s="1"/>
      <c r="BD6" s="1"/>
      <c r="BE6" s="1"/>
      <c r="BF6" s="1"/>
      <c r="BG6" s="1"/>
    </row>
    <row r="7" spans="1:59" x14ac:dyDescent="0.25">
      <c r="A7" s="128" t="s">
        <v>224</v>
      </c>
      <c r="B7" s="128"/>
      <c r="C7" s="128"/>
      <c r="H7" s="11"/>
      <c r="I7" s="130" t="s">
        <v>65</v>
      </c>
      <c r="J7" s="130"/>
      <c r="K7" s="131"/>
      <c r="L7" s="96">
        <f>SUMIFS(Table_WACOGqryLedgerApports[[#All],[HSIP]],Table_WACOGqryLedgerApports[[#All],[Transaction Year]],"2013",Table_WACOGqryLedgerApports[[#All],[Transaction Type]],"Loan Out")</f>
        <v>0</v>
      </c>
      <c r="M7" s="96">
        <f>SUMIFS(Table_WACOGqryLedgerApports[[#All],[SPR]],Table_WACOGqryLedgerApports[[#All],[Transaction Year]],"2013",Table_WACOGqryLedgerApports[[#All],[Transaction Type]],"Loan Out")</f>
        <v>0</v>
      </c>
      <c r="N7" s="96">
        <f>SUMIFS(Table_WACOGqryLedgerApports[[#All],[STP other]],Table_WACOGqryLedgerApports[[#All],[Transaction Year]],"2013",Table_WACOGqryLedgerApports[[#All],[Transaction Type]],"Loan Out")</f>
        <v>0</v>
      </c>
      <c r="O7" s="94">
        <f>SUM(L6:N6)</f>
        <v>0</v>
      </c>
      <c r="P7" s="97">
        <f>SUMIFS(Table_WACOGqryLedgerOA[[#All],[Total]],Table_WACOGqryLedgerOA[[#All],[Transaction Year]],"2013",Table_WACOGqryLedgerOA[[#All],[Transaction Type]],"Loan Out")</f>
        <v>0</v>
      </c>
      <c r="Q7" s="3" t="s">
        <v>33</v>
      </c>
      <c r="X7" s="1"/>
      <c r="Y7" s="1"/>
      <c r="Z7" s="1"/>
      <c r="AA7" s="1"/>
      <c r="AB7" s="1"/>
      <c r="AC7" s="1"/>
      <c r="AD7" s="1"/>
      <c r="AE7" s="1"/>
      <c r="AF7" s="1"/>
      <c r="AG7" s="1"/>
      <c r="AH7" s="1"/>
      <c r="AI7" s="1"/>
      <c r="AJ7" s="1"/>
      <c r="AK7" s="1"/>
      <c r="BB7" s="1"/>
      <c r="BC7" s="1"/>
      <c r="BD7" s="1"/>
      <c r="BE7" s="1"/>
      <c r="BF7" s="1"/>
      <c r="BG7" s="1"/>
    </row>
    <row r="8" spans="1:59" ht="15" customHeight="1" x14ac:dyDescent="0.25">
      <c r="H8" s="11"/>
      <c r="I8" s="134" t="s">
        <v>68</v>
      </c>
      <c r="J8" s="135"/>
      <c r="K8" s="136"/>
      <c r="L8" s="56">
        <f>SUMIFS(Table_WACOGqryLedgerApports[[#All],[HSIP]],Table_WACOGqryLedgerApports[[#All],[Transaction Year]],"2013",Table_WACOGqryLedgerApports[[#All],[Transaction Type]],"Repayment In")</f>
        <v>0</v>
      </c>
      <c r="M8" s="56">
        <f>SUMIFS(Table_WACOGqryLedgerApports[[#All],[SPR]],Table_WACOGqryLedgerApports[[#All],[Transaction Year]],"2013",Table_WACOGqryLedgerApports[[#All],[Transaction Type]],"Repayment In")</f>
        <v>0</v>
      </c>
      <c r="N8" s="56">
        <f>SUMIFS(Table_WACOGqryLedgerApports[[#All],[STP other]],Table_WACOGqryLedgerApports[[#All],[Transaction Year]],"2013",Table_WACOGqryLedgerApports[[#All],[Transaction Type]],"Repayment In")</f>
        <v>0</v>
      </c>
      <c r="O8" s="58">
        <f t="shared" si="0"/>
        <v>0</v>
      </c>
      <c r="P8" s="57">
        <f>SUMIFS(Table_WACOGqryLedgerOA[[#All],[Total]],Table_WACOGqryLedgerOA[[#All],[Transaction Year]],"2013",Table_WACOGqryLedgerOA[[#All],[Transaction Type]],"Repayment In")</f>
        <v>0</v>
      </c>
      <c r="Q8" s="3" t="s">
        <v>58</v>
      </c>
      <c r="X8" s="1"/>
      <c r="Y8" s="1"/>
      <c r="Z8" s="1"/>
      <c r="AA8" s="1"/>
      <c r="AB8" s="1"/>
      <c r="AC8" s="1"/>
      <c r="AD8" s="1"/>
      <c r="AE8" s="1"/>
      <c r="AF8" s="1"/>
      <c r="AG8" s="1"/>
      <c r="AH8" s="1"/>
      <c r="AI8" s="1"/>
      <c r="AJ8" s="1"/>
      <c r="AK8" s="1"/>
      <c r="BB8" s="1"/>
      <c r="BC8" s="1"/>
      <c r="BD8" s="1"/>
      <c r="BE8" s="1"/>
      <c r="BF8" s="1"/>
      <c r="BG8" s="1"/>
    </row>
    <row r="9" spans="1:59" ht="15" customHeight="1" x14ac:dyDescent="0.25">
      <c r="H9" s="11"/>
      <c r="I9" s="130" t="s">
        <v>69</v>
      </c>
      <c r="J9" s="130"/>
      <c r="K9" s="131"/>
      <c r="L9" s="96">
        <f>SUMIFS(Table_WACOGqryLedgerApports[[#All],[HSIP]],Table_WACOGqryLedgerApports[[#All],[Transaction Year]],"2013",Table_WACOGqryLedgerApports[[#All],[Transaction Type]],"Repayment Out")</f>
        <v>0</v>
      </c>
      <c r="M9" s="96">
        <f>SUMIFS(Table_WACOGqryLedgerApports[[#All],[SPR]],Table_WACOGqryLedgerApports[[#All],[Transaction Year]],"2013",Table_WACOGqryLedgerApports[[#All],[Transaction Type]],"Repayment Out")</f>
        <v>0</v>
      </c>
      <c r="N9" s="96">
        <f>SUMIFS(Table_WACOGqryLedgerApports[[#All],[STP other]],Table_WACOGqryLedgerApports[[#All],[Transaction Year]],"2013",Table_WACOGqryLedgerApports[[#All],[Transaction Type]],"Repayment Out")</f>
        <v>0</v>
      </c>
      <c r="O9" s="94">
        <f t="shared" si="0"/>
        <v>0</v>
      </c>
      <c r="P9" s="98">
        <f>SUMIFS(Table_WACOGqryLedgerOA[[#All],[Total]],Table_WACOGqryLedgerOA[[#All],[Transaction Year]],"2013",Table_WACOGqryLedgerOA[[#All],[Transaction Type]],"Repayment Out")</f>
        <v>0</v>
      </c>
      <c r="Q9" s="3" t="s">
        <v>77</v>
      </c>
      <c r="X9" s="1"/>
      <c r="Y9" s="1"/>
      <c r="Z9" s="1"/>
      <c r="AA9" s="1"/>
      <c r="AB9" s="1"/>
      <c r="AC9" s="1"/>
      <c r="AD9" s="1"/>
      <c r="AE9" s="1"/>
      <c r="AF9" s="1"/>
      <c r="AG9" s="1"/>
      <c r="AH9" s="1"/>
      <c r="AI9" s="1"/>
      <c r="AJ9" s="1"/>
      <c r="AK9" s="1"/>
      <c r="BB9" s="1"/>
      <c r="BC9" s="1"/>
      <c r="BD9" s="1"/>
      <c r="BE9" s="1"/>
      <c r="BF9" s="1"/>
      <c r="BG9" s="1"/>
    </row>
    <row r="10" spans="1:59" ht="15" customHeight="1" x14ac:dyDescent="0.25">
      <c r="H10" s="11"/>
      <c r="I10" s="118" t="s">
        <v>67</v>
      </c>
      <c r="J10" s="118"/>
      <c r="K10" s="119"/>
      <c r="L10" s="56">
        <f>SUMIFS(Table_WACOGqryLedgerApports[[#All],[HSIP]],Table_WACOGqryLedgerApports[[#All],[Transaction Year]],"2013",Table_WACOGqryLedgerApports[[#All],[Transaction Type]],"Transfer In")</f>
        <v>0</v>
      </c>
      <c r="M10" s="56">
        <f>SUMIFS(Table_WACOGqryLedgerApports[[#All],[SPR]],Table_WACOGqryLedgerApports[[#All],[Transaction Year]],"2013",Table_WACOGqryLedgerApports[[#All],[Transaction Type]],"Transfer In")</f>
        <v>0</v>
      </c>
      <c r="N10" s="56">
        <f>SUMIFS(Table_WACOGqryLedgerApports[[#All],[STP other]],Table_WACOGqryLedgerApports[[#All],[Transaction Year]],"2013",Table_WACOGqryLedgerApports[[#All],[Transaction Type]],"Transfer In")</f>
        <v>0</v>
      </c>
      <c r="O10" s="58">
        <f t="shared" si="0"/>
        <v>0</v>
      </c>
      <c r="P10" s="59">
        <f>SUMIFS(Table_WACOGqryLedgerOA[[#All],[Total]],Table_WACOGqryLedgerOA[[#All],[Transaction Year]],"2013",Table_WACOGqryLedgerOA[[#All],[Transaction Type]],"Transfer In")</f>
        <v>0</v>
      </c>
      <c r="Q10" s="1" t="s">
        <v>78</v>
      </c>
      <c r="X10" s="1"/>
      <c r="Y10" s="1"/>
      <c r="Z10" s="1"/>
      <c r="AA10" s="1"/>
      <c r="AB10" s="1"/>
      <c r="AC10" s="1"/>
      <c r="AD10" s="1"/>
      <c r="AE10" s="1"/>
      <c r="AF10" s="1"/>
      <c r="AG10" s="1"/>
      <c r="AH10" s="1"/>
      <c r="AI10" s="1"/>
      <c r="AJ10" s="1"/>
      <c r="AK10" s="1"/>
      <c r="BB10" s="1"/>
      <c r="BC10" s="1"/>
      <c r="BD10" s="1"/>
      <c r="BE10" s="1"/>
      <c r="BF10" s="1"/>
      <c r="BG10" s="1"/>
    </row>
    <row r="11" spans="1:59" x14ac:dyDescent="0.25">
      <c r="A11" s="137" t="s">
        <v>27</v>
      </c>
      <c r="B11" s="137"/>
      <c r="C11" s="137"/>
      <c r="D11" s="137"/>
      <c r="E11" s="137"/>
      <c r="F11" s="48"/>
      <c r="H11" s="11"/>
      <c r="I11" s="130" t="s">
        <v>64</v>
      </c>
      <c r="J11" s="130"/>
      <c r="K11" s="131"/>
      <c r="L11" s="96">
        <f>SUMIFS(Table_WACOGqryLedgerApports[[#All],[HSIP]],Table_WACOGqryLedgerApports[[#All],[Transaction Year]],"2013",Table_WACOGqryLedgerApports[[#All],[Transaction Type]],"Transfer Out")</f>
        <v>0</v>
      </c>
      <c r="M11" s="96">
        <f>SUMIFS(Table_WACOGqryLedgerApports[[#All],[SPR]],Table_WACOGqryLedgerApports[[#All],[Transaction Year]],"2013",Table_WACOGqryLedgerApports[[#All],[Transaction Type]],"Transfer Out")</f>
        <v>0</v>
      </c>
      <c r="N11" s="96">
        <f>SUMIFS(Table_WACOGqryLedgerApports[[#All],[STP other]],Table_WACOGqryLedgerApports[[#All],[Transaction Year]],"2013",Table_WACOGqryLedgerApports[[#All],[Transaction Type]],"Transfer Out")</f>
        <v>-565445</v>
      </c>
      <c r="O11" s="94">
        <f t="shared" si="0"/>
        <v>-565445</v>
      </c>
      <c r="P11" s="98">
        <f>SUMIFS(Table_WACOGqryLedgerOA[[#All],[Total]],Table_WACOGqryLedgerOA[[#All],[Transaction Year]],"2013",Table_WACOGqryLedgerOA[[#All],[Transaction Type]],"Transfer Out")</f>
        <v>-540000</v>
      </c>
      <c r="Q11" s="14" t="s">
        <v>79</v>
      </c>
      <c r="X11" s="1"/>
      <c r="Y11" s="1"/>
      <c r="Z11" s="1"/>
      <c r="AA11" s="1"/>
      <c r="AB11" s="1"/>
      <c r="AC11" s="1"/>
      <c r="AD11" s="1"/>
      <c r="AE11" s="1"/>
      <c r="AF11" s="1"/>
      <c r="AG11" s="1"/>
      <c r="AH11" s="1"/>
      <c r="AI11" s="1"/>
      <c r="AJ11" s="1"/>
      <c r="AK11" s="1"/>
      <c r="BB11" s="1"/>
      <c r="BC11" s="1"/>
      <c r="BD11" s="1"/>
      <c r="BE11" s="1"/>
      <c r="BF11" s="1"/>
      <c r="BG11" s="1"/>
    </row>
    <row r="12" spans="1:59" ht="15.75" thickBot="1" x14ac:dyDescent="0.3">
      <c r="I12" s="132" t="s">
        <v>17</v>
      </c>
      <c r="J12" s="132"/>
      <c r="K12" s="133"/>
      <c r="L12" s="23">
        <f>SUM(L4:L11)</f>
        <v>816579</v>
      </c>
      <c r="M12" s="26">
        <f>SUM(M4:M11)</f>
        <v>85000</v>
      </c>
      <c r="N12" s="26">
        <f>SUM(N4:N11)</f>
        <v>10004354</v>
      </c>
      <c r="O12" s="27">
        <f>SUM(O4:O11)</f>
        <v>10905933</v>
      </c>
      <c r="P12" s="25">
        <f>SUM(P4:P11)</f>
        <v>10783544.810000001</v>
      </c>
      <c r="Q12" s="14" t="s">
        <v>80</v>
      </c>
      <c r="X12" s="1"/>
      <c r="Y12" s="1"/>
      <c r="Z12" s="1"/>
      <c r="AA12" s="1"/>
      <c r="AB12" s="1"/>
      <c r="AC12" s="1"/>
      <c r="AD12" s="1"/>
      <c r="AE12" s="1"/>
      <c r="AF12" s="1"/>
      <c r="AG12" s="1"/>
      <c r="AH12" s="1"/>
      <c r="AI12" s="1"/>
      <c r="AJ12" s="1"/>
      <c r="AK12" s="1"/>
      <c r="BB12" s="1"/>
      <c r="BC12" s="1"/>
      <c r="BD12" s="1"/>
      <c r="BE12" s="1"/>
      <c r="BF12" s="1"/>
      <c r="BG12" s="1"/>
    </row>
    <row r="13" spans="1:59" ht="15.75" x14ac:dyDescent="0.25">
      <c r="A13" s="112" t="s">
        <v>81</v>
      </c>
      <c r="B13" s="112"/>
      <c r="C13" s="112"/>
      <c r="D13" s="112"/>
      <c r="P13" s="34"/>
      <c r="Q13" s="13"/>
      <c r="X13" s="1"/>
      <c r="Y13" s="1"/>
      <c r="Z13" s="1"/>
      <c r="AA13" s="1"/>
      <c r="AB13" s="1"/>
      <c r="AC13" s="1"/>
      <c r="AD13" s="1"/>
      <c r="AE13" s="1"/>
      <c r="AF13" s="1"/>
      <c r="AG13" s="1"/>
      <c r="AH13" s="1"/>
      <c r="AI13" s="1"/>
      <c r="AJ13" s="1"/>
      <c r="AK13" s="1"/>
      <c r="BB13" s="1"/>
      <c r="BC13" s="1"/>
      <c r="BD13" s="1"/>
      <c r="BE13" s="1"/>
      <c r="BF13" s="1"/>
      <c r="BG13" s="1"/>
    </row>
    <row r="14" spans="1:59" ht="15.75" x14ac:dyDescent="0.25">
      <c r="A14" s="42"/>
      <c r="B14" s="42"/>
      <c r="C14" s="42"/>
      <c r="D14" s="42"/>
      <c r="P14" s="34"/>
      <c r="Q14" s="13"/>
      <c r="X14" s="1"/>
      <c r="Y14" s="1"/>
      <c r="Z14" s="1"/>
      <c r="AA14" s="1"/>
      <c r="AB14" s="1"/>
      <c r="AC14" s="1"/>
      <c r="AD14" s="1"/>
      <c r="AE14" s="1"/>
      <c r="AF14" s="1"/>
      <c r="AG14" s="1"/>
      <c r="AH14" s="1"/>
      <c r="AI14" s="1"/>
      <c r="AJ14" s="1"/>
      <c r="AK14" s="1"/>
      <c r="BB14" s="1"/>
      <c r="BC14" s="1"/>
      <c r="BD14" s="1"/>
      <c r="BE14" s="1"/>
      <c r="BF14" s="1"/>
      <c r="BG14" s="1"/>
    </row>
    <row r="15" spans="1:59" s="45" customFormat="1" ht="25.5" x14ac:dyDescent="0.25">
      <c r="A15" s="69" t="s">
        <v>25</v>
      </c>
      <c r="B15" s="69" t="s">
        <v>0</v>
      </c>
      <c r="C15" s="69" t="s">
        <v>1</v>
      </c>
      <c r="D15" s="69" t="s">
        <v>26</v>
      </c>
      <c r="E15" s="69" t="s">
        <v>23</v>
      </c>
      <c r="F15" s="69" t="s">
        <v>2</v>
      </c>
      <c r="G15" s="69" t="s">
        <v>3</v>
      </c>
      <c r="H15" s="69" t="s">
        <v>91</v>
      </c>
      <c r="I15" s="69" t="s">
        <v>5</v>
      </c>
      <c r="J15" s="69" t="s">
        <v>6</v>
      </c>
      <c r="K15" s="69" t="s">
        <v>7</v>
      </c>
      <c r="L15" s="69" t="s">
        <v>9</v>
      </c>
      <c r="M15" s="69" t="s">
        <v>10</v>
      </c>
      <c r="N15" s="69" t="s">
        <v>11</v>
      </c>
      <c r="O15" s="69" t="s">
        <v>8</v>
      </c>
      <c r="P15" s="70" t="s">
        <v>92</v>
      </c>
      <c r="Q15" s="43"/>
      <c r="R15" s="44"/>
      <c r="AG15" s="46"/>
      <c r="AH15" s="46"/>
      <c r="AI15" s="46"/>
      <c r="AQ15" s="47"/>
      <c r="AR15" s="47"/>
      <c r="AS15" s="47"/>
      <c r="AT15" s="47"/>
      <c r="AU15" s="44"/>
      <c r="AV15" s="44"/>
    </row>
    <row r="16" spans="1:59" x14ac:dyDescent="0.25">
      <c r="A16" s="37" t="s">
        <v>103</v>
      </c>
      <c r="B16" s="37"/>
      <c r="C16" s="37" t="s">
        <v>104</v>
      </c>
      <c r="D16" s="37" t="s">
        <v>100</v>
      </c>
      <c r="E16" s="37" t="s">
        <v>105</v>
      </c>
      <c r="F16" s="37" t="s">
        <v>106</v>
      </c>
      <c r="G16" s="37" t="s">
        <v>103</v>
      </c>
      <c r="H16" s="37" t="s">
        <v>15</v>
      </c>
      <c r="I16" s="38">
        <v>41219</v>
      </c>
      <c r="J16" s="38">
        <v>41219</v>
      </c>
      <c r="K16" s="38">
        <v>41247</v>
      </c>
      <c r="L16" s="39"/>
      <c r="M16" s="39">
        <v>0</v>
      </c>
      <c r="N16" s="39"/>
      <c r="O16" s="39">
        <v>0</v>
      </c>
      <c r="P16" s="35">
        <f>P12-Table_WACOGLedgerAuthorized[[#This Row],[Federal Amount]]</f>
        <v>10783544.810000001</v>
      </c>
      <c r="Q16" s="34"/>
      <c r="R16" s="13"/>
      <c r="X16" s="1"/>
      <c r="Y16" s="1"/>
      <c r="Z16" s="1"/>
      <c r="AA16" s="1"/>
      <c r="AB16" s="1"/>
      <c r="AC16" s="1"/>
      <c r="AD16" s="1"/>
      <c r="AE16" s="1"/>
      <c r="AF16" s="1"/>
      <c r="AH16" s="1"/>
      <c r="AI16" s="1"/>
      <c r="AJ16" s="1"/>
      <c r="AK16" s="1"/>
      <c r="BB16" s="1"/>
      <c r="BC16" s="1"/>
      <c r="BD16" s="1"/>
      <c r="BE16" s="1"/>
      <c r="BF16" s="1"/>
      <c r="BG16" s="1"/>
    </row>
    <row r="17" spans="1:59" x14ac:dyDescent="0.25">
      <c r="A17" s="37" t="s">
        <v>103</v>
      </c>
      <c r="B17" s="37"/>
      <c r="C17" s="37" t="s">
        <v>104</v>
      </c>
      <c r="D17" s="37" t="s">
        <v>107</v>
      </c>
      <c r="E17" s="37" t="s">
        <v>108</v>
      </c>
      <c r="F17" s="37" t="s">
        <v>109</v>
      </c>
      <c r="G17" s="37" t="s">
        <v>103</v>
      </c>
      <c r="H17" s="37" t="s">
        <v>15</v>
      </c>
      <c r="I17" s="38">
        <v>41191</v>
      </c>
      <c r="J17" s="38">
        <v>41191</v>
      </c>
      <c r="K17" s="38">
        <v>41205</v>
      </c>
      <c r="L17" s="39"/>
      <c r="M17" s="39">
        <v>0</v>
      </c>
      <c r="N17" s="39"/>
      <c r="O17" s="39">
        <v>0</v>
      </c>
      <c r="P17" s="39">
        <f>+P16-Table_WACOGLedgerAuthorized[[#This Row],[Federal Amount]]</f>
        <v>10783544.810000001</v>
      </c>
      <c r="Q17" s="34"/>
      <c r="R17" s="13"/>
      <c r="X17" s="1"/>
      <c r="Y17" s="1"/>
      <c r="Z17" s="1"/>
      <c r="AA17" s="1"/>
      <c r="AB17" s="1"/>
      <c r="AC17" s="1"/>
      <c r="AD17" s="1"/>
      <c r="AE17" s="1"/>
      <c r="AF17" s="1"/>
      <c r="AG17" s="16"/>
      <c r="AH17" s="1"/>
      <c r="AI17" s="1"/>
      <c r="AJ17" s="1"/>
      <c r="AK17" s="1"/>
      <c r="BB17" s="1"/>
      <c r="BC17" s="1"/>
      <c r="BD17" s="1"/>
      <c r="BE17" s="1"/>
      <c r="BF17" s="1"/>
      <c r="BG17" s="1"/>
    </row>
    <row r="18" spans="1:59" x14ac:dyDescent="0.25">
      <c r="A18" s="63" t="s">
        <v>103</v>
      </c>
      <c r="B18" s="63"/>
      <c r="C18" s="63" t="s">
        <v>104</v>
      </c>
      <c r="D18" s="63" t="s">
        <v>101</v>
      </c>
      <c r="E18" s="63" t="s">
        <v>110</v>
      </c>
      <c r="F18" s="63" t="s">
        <v>111</v>
      </c>
      <c r="G18" s="63" t="s">
        <v>103</v>
      </c>
      <c r="H18" s="63" t="s">
        <v>15</v>
      </c>
      <c r="I18" s="64">
        <v>41324</v>
      </c>
      <c r="J18" s="64">
        <v>41324</v>
      </c>
      <c r="K18" s="64">
        <v>41346</v>
      </c>
      <c r="L18" s="65"/>
      <c r="M18" s="65">
        <v>0</v>
      </c>
      <c r="N18" s="65"/>
      <c r="O18" s="65">
        <v>0</v>
      </c>
      <c r="P18" s="39">
        <f>+P17-Table_WACOGLedgerAuthorized[[#This Row],[Federal Amount]]</f>
        <v>10783544.810000001</v>
      </c>
      <c r="Q18" s="34"/>
      <c r="R18" s="13"/>
      <c r="X18" s="1"/>
      <c r="Y18" s="1"/>
      <c r="Z18" s="1"/>
      <c r="AA18" s="1"/>
      <c r="AB18" s="1"/>
      <c r="AC18" s="1"/>
      <c r="AD18" s="1"/>
      <c r="AE18" s="1"/>
      <c r="AF18" s="1"/>
      <c r="AG18" s="16"/>
      <c r="AH18" s="1"/>
      <c r="AI18" s="1"/>
      <c r="AJ18" s="1"/>
      <c r="AK18" s="1"/>
      <c r="BB18" s="1"/>
      <c r="BC18" s="1"/>
      <c r="BD18" s="1"/>
      <c r="BE18" s="1"/>
      <c r="BF18" s="1"/>
      <c r="BG18" s="1"/>
    </row>
    <row r="19" spans="1:59" x14ac:dyDescent="0.25">
      <c r="A19" s="63" t="s">
        <v>103</v>
      </c>
      <c r="B19" s="63"/>
      <c r="C19" s="63" t="s">
        <v>104</v>
      </c>
      <c r="D19" s="63" t="s">
        <v>135</v>
      </c>
      <c r="E19" s="63" t="s">
        <v>136</v>
      </c>
      <c r="F19" s="63" t="s">
        <v>218</v>
      </c>
      <c r="G19" s="63" t="s">
        <v>103</v>
      </c>
      <c r="H19" s="63" t="s">
        <v>14</v>
      </c>
      <c r="I19" s="64">
        <v>41533</v>
      </c>
      <c r="J19" s="64">
        <v>41533</v>
      </c>
      <c r="K19" s="64">
        <v>41535</v>
      </c>
      <c r="L19" s="65"/>
      <c r="M19" s="65">
        <v>-148332</v>
      </c>
      <c r="N19" s="65"/>
      <c r="O19" s="65">
        <v>-148332</v>
      </c>
      <c r="P19" s="39">
        <f>+P18-Table_WACOGLedgerAuthorized[[#This Row],[Federal Amount]]</f>
        <v>10931876.810000001</v>
      </c>
      <c r="Q19" s="34"/>
      <c r="R19" s="13"/>
      <c r="X19" s="1"/>
      <c r="Y19" s="1"/>
      <c r="Z19" s="1"/>
      <c r="AA19" s="1"/>
      <c r="AB19" s="1"/>
      <c r="AC19" s="1"/>
      <c r="AD19" s="1"/>
      <c r="AE19" s="1"/>
      <c r="AF19" s="1"/>
      <c r="AG19" s="16"/>
      <c r="AH19" s="1"/>
      <c r="AI19" s="1"/>
      <c r="AJ19" s="1"/>
      <c r="AK19" s="1"/>
      <c r="BB19" s="1"/>
      <c r="BC19" s="1"/>
      <c r="BD19" s="1"/>
      <c r="BE19" s="1"/>
      <c r="BF19" s="1"/>
      <c r="BG19" s="1"/>
    </row>
    <row r="20" spans="1:59" x14ac:dyDescent="0.25">
      <c r="A20" s="63" t="s">
        <v>103</v>
      </c>
      <c r="B20" s="63"/>
      <c r="C20" s="63" t="s">
        <v>219</v>
      </c>
      <c r="D20" s="63" t="s">
        <v>220</v>
      </c>
      <c r="E20" s="63" t="s">
        <v>221</v>
      </c>
      <c r="F20" s="63" t="s">
        <v>222</v>
      </c>
      <c r="G20" s="63" t="s">
        <v>103</v>
      </c>
      <c r="H20" s="63" t="s">
        <v>12</v>
      </c>
      <c r="I20" s="64">
        <v>41533</v>
      </c>
      <c r="J20" s="64">
        <v>41533</v>
      </c>
      <c r="K20" s="64">
        <v>41535</v>
      </c>
      <c r="L20" s="65"/>
      <c r="M20" s="65">
        <v>148332</v>
      </c>
      <c r="N20" s="65"/>
      <c r="O20" s="65">
        <v>148332</v>
      </c>
      <c r="P20" s="39">
        <f>+P19-Table_WACOGLedgerAuthorized[[#This Row],[Federal Amount]]</f>
        <v>10783544.810000001</v>
      </c>
      <c r="Q20" s="51"/>
      <c r="R20" s="13"/>
      <c r="X20" s="1"/>
      <c r="Y20" s="1"/>
      <c r="Z20" s="1"/>
      <c r="AA20" s="1"/>
      <c r="AB20" s="1"/>
      <c r="AC20" s="1"/>
      <c r="AD20" s="1"/>
      <c r="AE20" s="1"/>
      <c r="AF20" s="1"/>
      <c r="AG20" s="16"/>
      <c r="AH20" s="1"/>
      <c r="AI20" s="1"/>
      <c r="AJ20" s="1"/>
      <c r="AK20" s="1"/>
      <c r="BB20" s="1"/>
      <c r="BC20" s="1"/>
      <c r="BD20" s="1"/>
      <c r="BE20" s="1"/>
      <c r="BF20" s="1"/>
      <c r="BG20" s="1"/>
    </row>
    <row r="21" spans="1:59" x14ac:dyDescent="0.25">
      <c r="A21" s="63" t="s">
        <v>103</v>
      </c>
      <c r="B21" s="63"/>
      <c r="C21" s="63" t="s">
        <v>112</v>
      </c>
      <c r="D21" s="63" t="s">
        <v>113</v>
      </c>
      <c r="E21" s="63" t="s">
        <v>114</v>
      </c>
      <c r="F21" s="63" t="s">
        <v>115</v>
      </c>
      <c r="G21" s="63" t="s">
        <v>103</v>
      </c>
      <c r="H21" s="63" t="s">
        <v>15</v>
      </c>
      <c r="I21" s="64">
        <v>41274</v>
      </c>
      <c r="J21" s="64">
        <v>41274</v>
      </c>
      <c r="K21" s="64">
        <v>41276</v>
      </c>
      <c r="L21" s="65"/>
      <c r="M21" s="65"/>
      <c r="N21" s="65">
        <v>0</v>
      </c>
      <c r="O21" s="65">
        <v>0</v>
      </c>
      <c r="P21" s="39">
        <f>+P20-Table_WACOGLedgerAuthorized[[#This Row],[Federal Amount]]</f>
        <v>10783544.810000001</v>
      </c>
      <c r="Q21" s="51"/>
      <c r="R21" s="13"/>
      <c r="X21" s="1"/>
      <c r="Y21" s="1"/>
      <c r="Z21" s="1"/>
      <c r="AA21" s="1"/>
      <c r="AB21" s="1"/>
      <c r="AC21" s="1"/>
      <c r="AD21" s="1"/>
      <c r="AE21" s="1"/>
      <c r="AF21" s="1"/>
      <c r="AG21" s="16"/>
      <c r="AH21" s="1"/>
      <c r="AI21" s="1"/>
      <c r="AJ21" s="1"/>
      <c r="AK21" s="1"/>
      <c r="BB21" s="1"/>
      <c r="BC21" s="1"/>
      <c r="BD21" s="1"/>
      <c r="BE21" s="1"/>
      <c r="BF21" s="1"/>
      <c r="BG21" s="1"/>
    </row>
    <row r="22" spans="1:59" x14ac:dyDescent="0.25">
      <c r="A22" s="63" t="s">
        <v>103</v>
      </c>
      <c r="B22" s="63"/>
      <c r="C22" s="63" t="s">
        <v>213</v>
      </c>
      <c r="D22" s="63" t="s">
        <v>101</v>
      </c>
      <c r="E22" s="63" t="s">
        <v>214</v>
      </c>
      <c r="F22" s="63" t="s">
        <v>215</v>
      </c>
      <c r="G22" s="63" t="s">
        <v>103</v>
      </c>
      <c r="H22" s="63" t="s">
        <v>12</v>
      </c>
      <c r="I22" s="64">
        <v>41338</v>
      </c>
      <c r="J22" s="64">
        <v>41388</v>
      </c>
      <c r="K22" s="64">
        <v>41411</v>
      </c>
      <c r="L22" s="65"/>
      <c r="M22" s="65"/>
      <c r="N22" s="65">
        <v>9968</v>
      </c>
      <c r="O22" s="65">
        <v>9968</v>
      </c>
      <c r="P22" s="39">
        <f>+P21-Table_WACOGLedgerAuthorized[[#This Row],[Federal Amount]]</f>
        <v>10773576.810000001</v>
      </c>
      <c r="Q22" s="51"/>
      <c r="R22" s="13"/>
      <c r="X22" s="1"/>
      <c r="Y22" s="1"/>
      <c r="Z22" s="1"/>
      <c r="AA22" s="1"/>
      <c r="AB22" s="1"/>
      <c r="AC22" s="1"/>
      <c r="AD22" s="1"/>
      <c r="AE22" s="1"/>
      <c r="AF22" s="1"/>
      <c r="AG22" s="16"/>
      <c r="AH22" s="1"/>
      <c r="AI22" s="1"/>
      <c r="AJ22" s="1"/>
      <c r="AK22" s="1"/>
      <c r="BB22" s="1"/>
      <c r="BC22" s="1"/>
      <c r="BD22" s="1"/>
      <c r="BE22" s="1"/>
      <c r="BF22" s="1"/>
      <c r="BG22" s="1"/>
    </row>
    <row r="23" spans="1:59" x14ac:dyDescent="0.25">
      <c r="A23" s="63" t="s">
        <v>103</v>
      </c>
      <c r="B23" s="63"/>
      <c r="C23" s="63" t="s">
        <v>116</v>
      </c>
      <c r="D23" s="63" t="s">
        <v>13</v>
      </c>
      <c r="E23" s="63" t="s">
        <v>117</v>
      </c>
      <c r="F23" s="63" t="s">
        <v>118</v>
      </c>
      <c r="G23" s="63" t="s">
        <v>119</v>
      </c>
      <c r="H23" s="63" t="s">
        <v>15</v>
      </c>
      <c r="I23" s="64">
        <v>41274</v>
      </c>
      <c r="J23" s="64">
        <v>41274</v>
      </c>
      <c r="K23" s="64">
        <v>41276</v>
      </c>
      <c r="L23" s="65">
        <v>-16317.02</v>
      </c>
      <c r="M23" s="65"/>
      <c r="N23" s="65"/>
      <c r="O23" s="65">
        <v>-16317.02</v>
      </c>
      <c r="P23" s="39">
        <f>+P22-Table_WACOGLedgerAuthorized[[#This Row],[Federal Amount]]</f>
        <v>10789893.83</v>
      </c>
      <c r="Q23" s="51"/>
      <c r="R23" s="13"/>
      <c r="X23" s="1"/>
      <c r="Y23" s="1"/>
      <c r="Z23" s="1"/>
      <c r="AA23" s="1"/>
      <c r="AB23" s="1"/>
      <c r="AC23" s="1"/>
      <c r="AD23" s="1"/>
      <c r="AE23" s="1"/>
      <c r="AF23" s="1"/>
      <c r="AG23" s="16"/>
      <c r="AH23" s="1"/>
      <c r="AI23" s="1"/>
      <c r="AJ23" s="1"/>
      <c r="AK23" s="1"/>
      <c r="BB23" s="1"/>
      <c r="BC23" s="1"/>
      <c r="BD23" s="1"/>
      <c r="BE23" s="1"/>
      <c r="BF23" s="1"/>
      <c r="BG23" s="1"/>
    </row>
    <row r="24" spans="1:59" ht="45" x14ac:dyDescent="0.25">
      <c r="A24" s="63" t="s">
        <v>103</v>
      </c>
      <c r="B24" s="63"/>
      <c r="C24" s="63" t="s">
        <v>120</v>
      </c>
      <c r="D24" s="63" t="s">
        <v>13</v>
      </c>
      <c r="E24" s="63" t="s">
        <v>121</v>
      </c>
      <c r="F24" s="63" t="s">
        <v>122</v>
      </c>
      <c r="G24" s="63" t="s">
        <v>123</v>
      </c>
      <c r="H24" s="63" t="s">
        <v>12</v>
      </c>
      <c r="I24" s="64">
        <v>41450</v>
      </c>
      <c r="J24" s="64">
        <v>41451</v>
      </c>
      <c r="K24" s="64">
        <v>41452</v>
      </c>
      <c r="L24" s="65">
        <v>18400</v>
      </c>
      <c r="M24" s="65"/>
      <c r="N24" s="65"/>
      <c r="O24" s="65">
        <v>18400</v>
      </c>
      <c r="P24" s="39">
        <f>+P23-Table_WACOGLedgerAuthorized[[#This Row],[Federal Amount]]</f>
        <v>10771493.83</v>
      </c>
      <c r="Q24" s="51"/>
      <c r="R24" s="13"/>
      <c r="X24" s="1"/>
      <c r="Y24" s="1"/>
      <c r="Z24" s="1"/>
      <c r="AA24" s="1"/>
      <c r="AB24" s="1"/>
      <c r="AC24" s="1"/>
      <c r="AD24" s="1"/>
      <c r="AE24" s="1"/>
      <c r="AF24" s="1"/>
      <c r="AG24" s="16"/>
      <c r="AH24" s="1"/>
      <c r="AI24" s="1"/>
      <c r="AJ24" s="1"/>
      <c r="AK24" s="1"/>
      <c r="BB24" s="1"/>
      <c r="BC24" s="1"/>
      <c r="BD24" s="1"/>
      <c r="BE24" s="1"/>
      <c r="BF24" s="1"/>
      <c r="BG24" s="1"/>
    </row>
    <row r="25" spans="1:59" ht="30" x14ac:dyDescent="0.25">
      <c r="A25" s="63" t="s">
        <v>103</v>
      </c>
      <c r="B25" s="63" t="s">
        <v>124</v>
      </c>
      <c r="C25" s="63" t="s">
        <v>125</v>
      </c>
      <c r="D25" s="63" t="s">
        <v>13</v>
      </c>
      <c r="E25" s="63" t="s">
        <v>126</v>
      </c>
      <c r="F25" s="63" t="s">
        <v>127</v>
      </c>
      <c r="G25" s="63" t="s">
        <v>128</v>
      </c>
      <c r="H25" s="63" t="s">
        <v>14</v>
      </c>
      <c r="I25" s="64">
        <v>41445</v>
      </c>
      <c r="J25" s="64">
        <v>41450</v>
      </c>
      <c r="K25" s="64">
        <v>41450</v>
      </c>
      <c r="L25" s="65">
        <v>5700</v>
      </c>
      <c r="M25" s="65"/>
      <c r="N25" s="65"/>
      <c r="O25" s="65">
        <v>5700</v>
      </c>
      <c r="P25" s="39">
        <f>+P24-Table_WACOGLedgerAuthorized[[#This Row],[Federal Amount]]</f>
        <v>10765793.83</v>
      </c>
      <c r="Q25" s="51"/>
      <c r="R25" s="13"/>
      <c r="X25" s="1"/>
      <c r="Y25" s="1"/>
      <c r="Z25" s="1"/>
      <c r="AA25" s="1"/>
      <c r="AB25" s="1"/>
      <c r="AC25" s="1"/>
      <c r="AD25" s="1"/>
      <c r="AE25" s="1"/>
      <c r="AF25" s="1"/>
      <c r="AG25" s="16"/>
      <c r="AH25" s="1"/>
      <c r="AI25" s="1"/>
      <c r="AJ25" s="1"/>
      <c r="AK25" s="1"/>
      <c r="BB25" s="1"/>
      <c r="BC25" s="1"/>
      <c r="BD25" s="1"/>
      <c r="BE25" s="1"/>
      <c r="BF25" s="1"/>
      <c r="BG25" s="1"/>
    </row>
    <row r="26" spans="1:59" ht="30" x14ac:dyDescent="0.25">
      <c r="A26" s="63" t="s">
        <v>103</v>
      </c>
      <c r="B26" s="63" t="s">
        <v>129</v>
      </c>
      <c r="C26" s="63" t="s">
        <v>130</v>
      </c>
      <c r="D26" s="63" t="s">
        <v>13</v>
      </c>
      <c r="E26" s="63" t="s">
        <v>131</v>
      </c>
      <c r="F26" s="63" t="s">
        <v>132</v>
      </c>
      <c r="G26" s="63" t="s">
        <v>133</v>
      </c>
      <c r="H26" s="63" t="s">
        <v>14</v>
      </c>
      <c r="I26" s="64">
        <v>41450</v>
      </c>
      <c r="J26" s="64">
        <v>41451</v>
      </c>
      <c r="K26" s="64">
        <v>41452</v>
      </c>
      <c r="L26" s="65">
        <v>40500</v>
      </c>
      <c r="M26" s="65"/>
      <c r="N26" s="65"/>
      <c r="O26" s="65">
        <v>40500</v>
      </c>
      <c r="P26" s="39">
        <f>+P25-Table_WACOGLedgerAuthorized[[#This Row],[Federal Amount]]</f>
        <v>10725293.83</v>
      </c>
      <c r="Q26" s="51"/>
      <c r="R26" s="13"/>
      <c r="X26" s="1"/>
      <c r="Y26" s="1"/>
      <c r="Z26" s="1"/>
      <c r="AA26" s="1"/>
      <c r="AB26" s="1"/>
      <c r="AC26" s="1"/>
      <c r="AD26" s="1"/>
      <c r="AE26" s="1"/>
      <c r="AF26" s="1"/>
      <c r="AG26" s="16"/>
      <c r="AH26" s="1"/>
      <c r="AI26" s="1"/>
      <c r="AJ26" s="1"/>
      <c r="AK26" s="1"/>
      <c r="BB26" s="1"/>
      <c r="BC26" s="1"/>
      <c r="BD26" s="1"/>
      <c r="BE26" s="1"/>
      <c r="BF26" s="1"/>
      <c r="BG26" s="1"/>
    </row>
    <row r="27" spans="1:59" ht="30" x14ac:dyDescent="0.25">
      <c r="A27" s="63" t="s">
        <v>103</v>
      </c>
      <c r="B27" s="63" t="s">
        <v>129</v>
      </c>
      <c r="C27" s="63" t="s">
        <v>203</v>
      </c>
      <c r="D27" s="63" t="s">
        <v>63</v>
      </c>
      <c r="E27" s="63" t="s">
        <v>204</v>
      </c>
      <c r="F27" s="63" t="s">
        <v>205</v>
      </c>
      <c r="G27" s="63" t="s">
        <v>142</v>
      </c>
      <c r="H27" s="63" t="s">
        <v>12</v>
      </c>
      <c r="I27" s="64">
        <v>41439</v>
      </c>
      <c r="J27" s="64">
        <v>41450</v>
      </c>
      <c r="K27" s="64">
        <v>41453</v>
      </c>
      <c r="L27" s="65">
        <v>29383</v>
      </c>
      <c r="M27" s="65"/>
      <c r="N27" s="65"/>
      <c r="O27" s="65">
        <v>29383</v>
      </c>
      <c r="P27" s="39">
        <f>+P26-Table_WACOGLedgerAuthorized[[#This Row],[Federal Amount]]</f>
        <v>10695910.83</v>
      </c>
      <c r="Q27" s="51"/>
      <c r="R27" s="13"/>
      <c r="X27" s="1"/>
      <c r="Y27" s="1"/>
      <c r="Z27" s="1"/>
      <c r="AA27" s="1"/>
      <c r="AB27" s="1"/>
      <c r="AC27" s="1"/>
      <c r="AD27" s="1"/>
      <c r="AE27" s="1"/>
      <c r="AF27" s="1"/>
      <c r="AG27" s="16"/>
      <c r="AH27" s="1"/>
      <c r="AI27" s="1"/>
      <c r="AJ27" s="1"/>
      <c r="AK27" s="1"/>
      <c r="BB27" s="1"/>
      <c r="BC27" s="1"/>
      <c r="BD27" s="1"/>
      <c r="BE27" s="1"/>
      <c r="BF27" s="1"/>
      <c r="BG27" s="1"/>
    </row>
    <row r="28" spans="1:59" x14ac:dyDescent="0.25">
      <c r="A28" s="63" t="s">
        <v>103</v>
      </c>
      <c r="B28" s="63" t="s">
        <v>134</v>
      </c>
      <c r="C28" s="63" t="s">
        <v>104</v>
      </c>
      <c r="D28" s="63" t="s">
        <v>135</v>
      </c>
      <c r="E28" s="63" t="s">
        <v>136</v>
      </c>
      <c r="F28" s="63" t="s">
        <v>137</v>
      </c>
      <c r="G28" s="63" t="s">
        <v>103</v>
      </c>
      <c r="H28" s="63" t="s">
        <v>12</v>
      </c>
      <c r="I28" s="64">
        <v>41437</v>
      </c>
      <c r="J28" s="64">
        <v>41452</v>
      </c>
      <c r="K28" s="64">
        <v>41471</v>
      </c>
      <c r="L28" s="65"/>
      <c r="M28" s="65">
        <v>85000</v>
      </c>
      <c r="N28" s="65"/>
      <c r="O28" s="65">
        <v>85000</v>
      </c>
      <c r="P28" s="39">
        <f>+P27-Table_WACOGLedgerAuthorized[[#This Row],[Federal Amount]]</f>
        <v>10610910.83</v>
      </c>
      <c r="Q28" s="51"/>
      <c r="R28" s="13"/>
      <c r="X28" s="1"/>
      <c r="Y28" s="1"/>
      <c r="Z28" s="1"/>
      <c r="AA28" s="1"/>
      <c r="AB28" s="1"/>
      <c r="AC28" s="1"/>
      <c r="AD28" s="1"/>
      <c r="AE28" s="1"/>
      <c r="AF28" s="1"/>
      <c r="AG28" s="16"/>
      <c r="AH28" s="1"/>
      <c r="AI28" s="1"/>
      <c r="AJ28" s="1"/>
      <c r="AK28" s="1"/>
      <c r="BB28" s="1"/>
      <c r="BC28" s="1"/>
      <c r="BD28" s="1"/>
      <c r="BE28" s="1"/>
      <c r="BF28" s="1"/>
      <c r="BG28" s="1"/>
    </row>
    <row r="29" spans="1:59" ht="30" x14ac:dyDescent="0.25">
      <c r="A29" s="63" t="s">
        <v>103</v>
      </c>
      <c r="B29" s="63" t="s">
        <v>138</v>
      </c>
      <c r="C29" s="63" t="s">
        <v>139</v>
      </c>
      <c r="D29" s="63" t="s">
        <v>63</v>
      </c>
      <c r="E29" s="63" t="s">
        <v>140</v>
      </c>
      <c r="F29" s="63" t="s">
        <v>141</v>
      </c>
      <c r="G29" s="63" t="s">
        <v>142</v>
      </c>
      <c r="H29" s="63" t="s">
        <v>12</v>
      </c>
      <c r="I29" s="64">
        <v>41439</v>
      </c>
      <c r="J29" s="64">
        <v>41450</v>
      </c>
      <c r="K29" s="64">
        <v>41453</v>
      </c>
      <c r="L29" s="65">
        <v>56580</v>
      </c>
      <c r="M29" s="65"/>
      <c r="N29" s="65"/>
      <c r="O29" s="65">
        <v>56580</v>
      </c>
      <c r="P29" s="39">
        <f>+P28-Table_WACOGLedgerAuthorized[[#This Row],[Federal Amount]]</f>
        <v>10554330.83</v>
      </c>
      <c r="Q29" s="51"/>
      <c r="R29" s="13"/>
      <c r="X29" s="1"/>
      <c r="Y29" s="1"/>
      <c r="Z29" s="1"/>
      <c r="AA29" s="1"/>
      <c r="AB29" s="1"/>
      <c r="AC29" s="1"/>
      <c r="AD29" s="1"/>
      <c r="AE29" s="1"/>
      <c r="AF29" s="1"/>
      <c r="AG29" s="16"/>
      <c r="AH29" s="1"/>
      <c r="AI29" s="1"/>
      <c r="AJ29" s="1"/>
      <c r="AK29" s="1"/>
      <c r="BB29" s="1"/>
      <c r="BC29" s="1"/>
      <c r="BD29" s="1"/>
      <c r="BE29" s="1"/>
      <c r="BF29" s="1"/>
      <c r="BG29" s="1"/>
    </row>
    <row r="30" spans="1:59" ht="30" x14ac:dyDescent="0.25">
      <c r="A30" s="66" t="s">
        <v>103</v>
      </c>
      <c r="B30" s="66" t="s">
        <v>206</v>
      </c>
      <c r="C30" s="66" t="s">
        <v>207</v>
      </c>
      <c r="D30" s="66" t="s">
        <v>63</v>
      </c>
      <c r="E30" s="66" t="s">
        <v>204</v>
      </c>
      <c r="F30" s="66" t="s">
        <v>208</v>
      </c>
      <c r="G30" s="66" t="s">
        <v>142</v>
      </c>
      <c r="H30" s="66" t="s">
        <v>12</v>
      </c>
      <c r="I30" s="67">
        <v>41439</v>
      </c>
      <c r="J30" s="67">
        <v>41450</v>
      </c>
      <c r="K30" s="67">
        <v>41453</v>
      </c>
      <c r="L30" s="68">
        <v>37720</v>
      </c>
      <c r="M30" s="68"/>
      <c r="N30" s="68"/>
      <c r="O30" s="68">
        <v>37720</v>
      </c>
      <c r="P30" s="39">
        <f>+P29-Table_WACOGLedgerAuthorized[[#This Row],[Federal Amount]]</f>
        <v>10516610.83</v>
      </c>
      <c r="Q30" s="51"/>
      <c r="R30" s="13"/>
      <c r="X30" s="1"/>
      <c r="Y30" s="1"/>
      <c r="Z30" s="1"/>
      <c r="AA30" s="1"/>
      <c r="AB30" s="1"/>
      <c r="AC30" s="1"/>
      <c r="AD30" s="1"/>
      <c r="AE30" s="1"/>
      <c r="AF30" s="1"/>
      <c r="AG30" s="16"/>
      <c r="AH30" s="1"/>
      <c r="AI30" s="1"/>
      <c r="AJ30" s="1"/>
      <c r="AK30" s="1"/>
      <c r="BB30" s="1"/>
      <c r="BC30" s="1"/>
      <c r="BD30" s="1"/>
      <c r="BE30" s="1"/>
      <c r="BF30" s="1"/>
      <c r="BG30" s="1"/>
    </row>
    <row r="31" spans="1:59" ht="30" x14ac:dyDescent="0.25">
      <c r="A31" s="82" t="s">
        <v>103</v>
      </c>
      <c r="B31" s="82" t="s">
        <v>216</v>
      </c>
      <c r="C31" s="82" t="s">
        <v>209</v>
      </c>
      <c r="D31" s="82" t="s">
        <v>210</v>
      </c>
      <c r="E31" s="82" t="s">
        <v>211</v>
      </c>
      <c r="F31" s="82" t="s">
        <v>212</v>
      </c>
      <c r="G31" s="82" t="s">
        <v>103</v>
      </c>
      <c r="H31" s="82" t="s">
        <v>12</v>
      </c>
      <c r="I31" s="83">
        <v>41470</v>
      </c>
      <c r="J31" s="83">
        <v>41486</v>
      </c>
      <c r="K31" s="83">
        <v>41499</v>
      </c>
      <c r="L31" s="84"/>
      <c r="M31" s="84"/>
      <c r="N31" s="84">
        <v>360348.88</v>
      </c>
      <c r="O31" s="84">
        <v>360348.88</v>
      </c>
      <c r="P31" s="39">
        <f>+P30-Table_WACOGLedgerAuthorized[[#This Row],[Federal Amount]]</f>
        <v>10156261.949999999</v>
      </c>
      <c r="Q31" s="51"/>
      <c r="R31" s="13"/>
      <c r="X31" s="1"/>
      <c r="Y31" s="1"/>
      <c r="Z31" s="1"/>
      <c r="AA31" s="1"/>
      <c r="AB31" s="1"/>
      <c r="AC31" s="1"/>
      <c r="AD31" s="1"/>
      <c r="AE31" s="1"/>
      <c r="AF31" s="1"/>
      <c r="AG31" s="16"/>
      <c r="AH31" s="1"/>
      <c r="AI31" s="1"/>
      <c r="AJ31" s="1"/>
      <c r="AK31" s="1"/>
      <c r="BB31" s="1"/>
      <c r="BC31" s="1"/>
      <c r="BD31" s="1"/>
      <c r="BE31" s="1"/>
      <c r="BF31" s="1"/>
      <c r="BG31" s="1"/>
    </row>
    <row r="32" spans="1:59" ht="30" x14ac:dyDescent="0.25">
      <c r="A32" s="82" t="s">
        <v>103</v>
      </c>
      <c r="B32" s="82" t="s">
        <v>143</v>
      </c>
      <c r="C32" s="82" t="s">
        <v>144</v>
      </c>
      <c r="D32" s="82" t="s">
        <v>13</v>
      </c>
      <c r="E32" s="82" t="s">
        <v>145</v>
      </c>
      <c r="F32" s="82" t="s">
        <v>146</v>
      </c>
      <c r="G32" s="82" t="s">
        <v>133</v>
      </c>
      <c r="H32" s="82" t="s">
        <v>12</v>
      </c>
      <c r="I32" s="83">
        <v>41453</v>
      </c>
      <c r="J32" s="83">
        <v>41453</v>
      </c>
      <c r="K32" s="83">
        <v>41453</v>
      </c>
      <c r="L32" s="84"/>
      <c r="M32" s="84"/>
      <c r="N32" s="84">
        <v>1340000</v>
      </c>
      <c r="O32" s="84">
        <v>1340000</v>
      </c>
      <c r="P32" s="39">
        <f>+P31-Table_WACOGLedgerAuthorized[[#This Row],[Federal Amount]]</f>
        <v>8816261.9499999993</v>
      </c>
      <c r="Q32" s="51"/>
      <c r="R32" s="13"/>
      <c r="X32" s="1"/>
      <c r="Y32" s="1"/>
      <c r="Z32" s="1"/>
      <c r="AA32" s="1"/>
      <c r="AB32" s="1"/>
      <c r="AC32" s="1"/>
      <c r="AD32" s="1"/>
      <c r="AE32" s="1"/>
      <c r="AF32" s="1"/>
      <c r="AG32" s="16"/>
      <c r="AH32" s="1"/>
      <c r="AI32" s="1"/>
      <c r="AJ32" s="1"/>
      <c r="AK32" s="1"/>
      <c r="BB32" s="1"/>
      <c r="BC32" s="1"/>
      <c r="BD32" s="1"/>
      <c r="BE32" s="1"/>
      <c r="BF32" s="1"/>
      <c r="BG32" s="1"/>
    </row>
    <row r="33" spans="1:59" ht="30" x14ac:dyDescent="0.25">
      <c r="A33" s="82" t="s">
        <v>103</v>
      </c>
      <c r="B33" s="82" t="s">
        <v>223</v>
      </c>
      <c r="C33" s="82" t="s">
        <v>130</v>
      </c>
      <c r="D33" s="82" t="s">
        <v>13</v>
      </c>
      <c r="E33" s="82" t="s">
        <v>131</v>
      </c>
      <c r="F33" s="82" t="s">
        <v>132</v>
      </c>
      <c r="G33" s="82" t="s">
        <v>133</v>
      </c>
      <c r="H33" s="82" t="s">
        <v>14</v>
      </c>
      <c r="I33" s="83">
        <v>41515</v>
      </c>
      <c r="J33" s="83">
        <v>41530</v>
      </c>
      <c r="K33" s="83">
        <v>41533</v>
      </c>
      <c r="L33" s="84">
        <v>24000</v>
      </c>
      <c r="M33" s="84"/>
      <c r="N33" s="84"/>
      <c r="O33" s="84">
        <v>24000</v>
      </c>
      <c r="P33" s="39">
        <f>+P32-Table_WACOGLedgerAuthorized[[#This Row],[Federal Amount]]</f>
        <v>8792261.9499999993</v>
      </c>
      <c r="Q33" s="51"/>
      <c r="R33" s="13"/>
      <c r="X33" s="1"/>
      <c r="Y33" s="1"/>
      <c r="Z33" s="1"/>
      <c r="AA33" s="1"/>
      <c r="AB33" s="1"/>
      <c r="AC33" s="1"/>
      <c r="AD33" s="1"/>
      <c r="AE33" s="1"/>
      <c r="AF33" s="1"/>
      <c r="AG33" s="16"/>
      <c r="AH33" s="1"/>
      <c r="AI33" s="1"/>
      <c r="AJ33" s="1"/>
      <c r="AK33" s="1"/>
      <c r="BB33" s="1"/>
      <c r="BC33" s="1"/>
      <c r="BD33" s="1"/>
      <c r="BE33" s="1"/>
      <c r="BF33" s="1"/>
      <c r="BG33" s="1"/>
    </row>
    <row r="34" spans="1:59" ht="30" x14ac:dyDescent="0.25">
      <c r="A34" s="82" t="s">
        <v>103</v>
      </c>
      <c r="B34" s="82" t="s">
        <v>181</v>
      </c>
      <c r="C34" s="82" t="s">
        <v>182</v>
      </c>
      <c r="D34" s="82" t="s">
        <v>63</v>
      </c>
      <c r="E34" s="82" t="s">
        <v>183</v>
      </c>
      <c r="F34" s="82" t="s">
        <v>184</v>
      </c>
      <c r="G34" s="82" t="s">
        <v>133</v>
      </c>
      <c r="H34" s="82" t="s">
        <v>12</v>
      </c>
      <c r="I34" s="83">
        <v>41451</v>
      </c>
      <c r="J34" s="83">
        <v>41470</v>
      </c>
      <c r="K34" s="83">
        <v>41505</v>
      </c>
      <c r="L34" s="84"/>
      <c r="M34" s="84"/>
      <c r="N34" s="84">
        <v>187500</v>
      </c>
      <c r="O34" s="84">
        <v>187500</v>
      </c>
      <c r="P34" s="39">
        <f>+P33-Table_WACOGLedgerAuthorized[[#This Row],[Federal Amount]]</f>
        <v>8604761.9499999993</v>
      </c>
      <c r="Q34" s="51"/>
      <c r="R34" s="13"/>
      <c r="X34" s="1"/>
      <c r="Y34" s="1"/>
      <c r="Z34" s="1"/>
      <c r="AA34" s="1"/>
      <c r="AB34" s="1"/>
      <c r="AC34" s="1"/>
      <c r="AD34" s="1"/>
      <c r="AE34" s="1"/>
      <c r="AF34" s="1"/>
      <c r="AG34" s="16"/>
      <c r="AH34" s="1"/>
      <c r="AI34" s="1"/>
      <c r="AJ34" s="1"/>
      <c r="AK34" s="1"/>
      <c r="BB34" s="1"/>
      <c r="BC34" s="1"/>
      <c r="BD34" s="1"/>
      <c r="BE34" s="1"/>
      <c r="BF34" s="1"/>
      <c r="BG34" s="1"/>
    </row>
    <row r="35" spans="1:59" ht="30" x14ac:dyDescent="0.25">
      <c r="A35" s="82" t="s">
        <v>103</v>
      </c>
      <c r="B35" s="82" t="s">
        <v>147</v>
      </c>
      <c r="C35" s="82" t="s">
        <v>148</v>
      </c>
      <c r="D35" s="82" t="s">
        <v>13</v>
      </c>
      <c r="E35" s="82" t="s">
        <v>149</v>
      </c>
      <c r="F35" s="82" t="s">
        <v>150</v>
      </c>
      <c r="G35" s="82" t="s">
        <v>133</v>
      </c>
      <c r="H35" s="82" t="s">
        <v>14</v>
      </c>
      <c r="I35" s="83">
        <v>41445</v>
      </c>
      <c r="J35" s="83">
        <v>41450</v>
      </c>
      <c r="K35" s="83">
        <v>41453</v>
      </c>
      <c r="L35" s="84">
        <v>109200</v>
      </c>
      <c r="M35" s="84"/>
      <c r="N35" s="84"/>
      <c r="O35" s="84">
        <v>109200</v>
      </c>
      <c r="P35" s="39">
        <f>+P34-Table_WACOGLedgerAuthorized[[#This Row],[Federal Amount]]</f>
        <v>8495561.9499999993</v>
      </c>
      <c r="Q35" s="51"/>
      <c r="R35" s="13"/>
      <c r="X35" s="1"/>
      <c r="Y35" s="1"/>
      <c r="Z35" s="1"/>
      <c r="AA35" s="1"/>
      <c r="AB35" s="1"/>
      <c r="AC35" s="1"/>
      <c r="AD35" s="1"/>
      <c r="AE35" s="1"/>
      <c r="AF35" s="1"/>
      <c r="AG35" s="16"/>
      <c r="AH35" s="1"/>
      <c r="AI35" s="1"/>
      <c r="AJ35" s="1"/>
      <c r="AK35" s="1"/>
      <c r="BB35" s="1"/>
      <c r="BC35" s="1"/>
      <c r="BD35" s="1"/>
      <c r="BE35" s="1"/>
      <c r="BF35" s="1"/>
      <c r="BG35" s="1"/>
    </row>
    <row r="36" spans="1:59" ht="30" x14ac:dyDescent="0.25">
      <c r="A36" s="82" t="s">
        <v>103</v>
      </c>
      <c r="B36" s="82" t="s">
        <v>151</v>
      </c>
      <c r="C36" s="82" t="s">
        <v>152</v>
      </c>
      <c r="D36" s="82" t="s">
        <v>13</v>
      </c>
      <c r="E36" s="82" t="s">
        <v>153</v>
      </c>
      <c r="F36" s="82" t="s">
        <v>154</v>
      </c>
      <c r="G36" s="82" t="s">
        <v>155</v>
      </c>
      <c r="H36" s="82" t="s">
        <v>12</v>
      </c>
      <c r="I36" s="83">
        <v>41439</v>
      </c>
      <c r="J36" s="83">
        <v>41449</v>
      </c>
      <c r="K36" s="83">
        <v>41453</v>
      </c>
      <c r="L36" s="84">
        <v>53820</v>
      </c>
      <c r="M36" s="84"/>
      <c r="N36" s="84"/>
      <c r="O36" s="84">
        <v>53820</v>
      </c>
      <c r="P36" s="39">
        <f>+P35-Table_WACOGLedgerAuthorized[[#This Row],[Federal Amount]]</f>
        <v>8441741.9499999993</v>
      </c>
      <c r="Q36" s="51"/>
      <c r="R36" s="13"/>
      <c r="X36" s="1"/>
      <c r="Y36" s="1"/>
      <c r="Z36" s="1"/>
      <c r="AA36" s="1"/>
      <c r="AB36" s="1"/>
      <c r="AC36" s="1"/>
      <c r="AD36" s="1"/>
      <c r="AE36" s="1"/>
      <c r="AF36" s="1"/>
      <c r="AG36" s="16"/>
      <c r="AH36" s="1"/>
      <c r="AI36" s="1"/>
      <c r="AJ36" s="1"/>
      <c r="AK36" s="1"/>
      <c r="BB36" s="1"/>
      <c r="BC36" s="1"/>
      <c r="BD36" s="1"/>
      <c r="BE36" s="1"/>
      <c r="BF36" s="1"/>
      <c r="BG36" s="1"/>
    </row>
    <row r="37" spans="1:59" ht="30" x14ac:dyDescent="0.25">
      <c r="A37" s="82" t="s">
        <v>103</v>
      </c>
      <c r="B37" s="82" t="s">
        <v>151</v>
      </c>
      <c r="C37" s="82" t="s">
        <v>152</v>
      </c>
      <c r="D37" s="82" t="s">
        <v>63</v>
      </c>
      <c r="E37" s="82" t="s">
        <v>153</v>
      </c>
      <c r="F37" s="82" t="s">
        <v>154</v>
      </c>
      <c r="G37" s="82" t="s">
        <v>155</v>
      </c>
      <c r="H37" s="82" t="s">
        <v>12</v>
      </c>
      <c r="I37" s="83">
        <v>41439</v>
      </c>
      <c r="J37" s="83">
        <v>41446</v>
      </c>
      <c r="K37" s="83">
        <v>41452</v>
      </c>
      <c r="L37" s="84">
        <v>10000</v>
      </c>
      <c r="M37" s="84"/>
      <c r="N37" s="84"/>
      <c r="O37" s="84">
        <v>10000</v>
      </c>
      <c r="P37" s="39">
        <f>+P36-Table_WACOGLedgerAuthorized[[#This Row],[Federal Amount]]</f>
        <v>8431741.9499999993</v>
      </c>
      <c r="Q37" s="88"/>
      <c r="R37" s="13"/>
      <c r="X37" s="1"/>
      <c r="Y37" s="1"/>
      <c r="Z37" s="1"/>
      <c r="AA37" s="1"/>
      <c r="AB37" s="1"/>
      <c r="AC37" s="1"/>
      <c r="AD37" s="1"/>
      <c r="AE37" s="1"/>
      <c r="AF37" s="1"/>
      <c r="AG37" s="16"/>
      <c r="AH37" s="1"/>
      <c r="AI37" s="1"/>
      <c r="AJ37" s="1"/>
      <c r="AK37" s="1"/>
      <c r="BB37" s="1"/>
      <c r="BC37" s="1"/>
      <c r="BD37" s="1"/>
      <c r="BE37" s="1"/>
      <c r="BF37" s="1"/>
      <c r="BG37" s="1"/>
    </row>
    <row r="38" spans="1:59" ht="30" x14ac:dyDescent="0.25">
      <c r="A38" s="85" t="s">
        <v>103</v>
      </c>
      <c r="B38" s="85" t="s">
        <v>185</v>
      </c>
      <c r="C38" s="85" t="s">
        <v>186</v>
      </c>
      <c r="D38" s="85" t="s">
        <v>187</v>
      </c>
      <c r="E38" s="85" t="s">
        <v>188</v>
      </c>
      <c r="F38" s="85" t="s">
        <v>189</v>
      </c>
      <c r="G38" s="85" t="s">
        <v>190</v>
      </c>
      <c r="H38" s="85" t="s">
        <v>12</v>
      </c>
      <c r="I38" s="86">
        <v>41470</v>
      </c>
      <c r="J38" s="86">
        <v>41522</v>
      </c>
      <c r="K38" s="86">
        <v>41529</v>
      </c>
      <c r="L38" s="87"/>
      <c r="M38" s="87"/>
      <c r="N38" s="87">
        <v>471500</v>
      </c>
      <c r="O38" s="87">
        <v>471500</v>
      </c>
      <c r="P38" s="39">
        <f>+P37-Table_WACOGLedgerAuthorized[[#This Row],[Federal Amount]]</f>
        <v>7960241.9499999993</v>
      </c>
      <c r="Q38" s="51"/>
      <c r="R38" s="13"/>
      <c r="X38" s="1"/>
      <c r="Y38" s="1"/>
      <c r="Z38" s="1"/>
      <c r="AA38" s="1"/>
      <c r="AB38" s="1"/>
      <c r="AC38" s="1"/>
      <c r="AD38" s="1"/>
      <c r="AE38" s="1"/>
      <c r="AF38" s="1"/>
      <c r="AG38" s="16"/>
      <c r="AH38" s="1"/>
      <c r="AI38" s="1"/>
      <c r="AJ38" s="1"/>
      <c r="AK38" s="1"/>
      <c r="BB38" s="1"/>
      <c r="BC38" s="1"/>
      <c r="BD38" s="1"/>
      <c r="BE38" s="1"/>
      <c r="BF38" s="1"/>
      <c r="BG38" s="1"/>
    </row>
    <row r="39" spans="1:59" ht="30" x14ac:dyDescent="0.25">
      <c r="A39" s="82" t="s">
        <v>103</v>
      </c>
      <c r="B39" s="82" t="s">
        <v>191</v>
      </c>
      <c r="C39" s="82" t="s">
        <v>192</v>
      </c>
      <c r="D39" s="82" t="s">
        <v>63</v>
      </c>
      <c r="E39" s="82" t="s">
        <v>193</v>
      </c>
      <c r="F39" s="82" t="s">
        <v>194</v>
      </c>
      <c r="G39" s="82" t="s">
        <v>195</v>
      </c>
      <c r="H39" s="82" t="s">
        <v>12</v>
      </c>
      <c r="I39" s="83">
        <v>41470</v>
      </c>
      <c r="J39" s="83">
        <v>41512</v>
      </c>
      <c r="K39" s="83">
        <v>41513</v>
      </c>
      <c r="L39" s="84"/>
      <c r="M39" s="84"/>
      <c r="N39" s="84">
        <v>603343</v>
      </c>
      <c r="O39" s="84">
        <v>603343</v>
      </c>
      <c r="P39" s="39">
        <f>+P38-Table_WACOGLedgerAuthorized[[#This Row],[Federal Amount]]</f>
        <v>7356898.9499999993</v>
      </c>
      <c r="Q39" s="88"/>
      <c r="R39" s="13"/>
      <c r="X39" s="1"/>
      <c r="Y39" s="1"/>
      <c r="Z39" s="1"/>
      <c r="AA39" s="1"/>
      <c r="AB39" s="1"/>
      <c r="AC39" s="1"/>
      <c r="AD39" s="1"/>
      <c r="AE39" s="1"/>
      <c r="AF39" s="1"/>
      <c r="AG39" s="16"/>
      <c r="AH39" s="1"/>
      <c r="AI39" s="1"/>
      <c r="AJ39" s="1"/>
      <c r="AK39" s="1"/>
      <c r="BB39" s="1"/>
      <c r="BC39" s="1"/>
      <c r="BD39" s="1"/>
      <c r="BE39" s="1"/>
      <c r="BF39" s="1"/>
      <c r="BG39" s="1"/>
    </row>
    <row r="40" spans="1:59" ht="30" x14ac:dyDescent="0.25">
      <c r="A40" s="85" t="s">
        <v>103</v>
      </c>
      <c r="B40" s="85" t="s">
        <v>156</v>
      </c>
      <c r="C40" s="85" t="s">
        <v>157</v>
      </c>
      <c r="D40" s="85" t="s">
        <v>13</v>
      </c>
      <c r="E40" s="85" t="s">
        <v>158</v>
      </c>
      <c r="F40" s="85" t="s">
        <v>159</v>
      </c>
      <c r="G40" s="85" t="s">
        <v>160</v>
      </c>
      <c r="H40" s="85" t="s">
        <v>12</v>
      </c>
      <c r="I40" s="86">
        <v>41430</v>
      </c>
      <c r="J40" s="86">
        <v>41446</v>
      </c>
      <c r="K40" s="86">
        <v>41452</v>
      </c>
      <c r="L40" s="87">
        <v>36246</v>
      </c>
      <c r="M40" s="87"/>
      <c r="N40" s="87"/>
      <c r="O40" s="87">
        <v>36246</v>
      </c>
      <c r="P40" s="39">
        <f>+P39-Table_WACOGLedgerAuthorized[[#This Row],[Federal Amount]]</f>
        <v>7320652.9499999993</v>
      </c>
      <c r="Q40" s="51"/>
      <c r="R40" s="13"/>
      <c r="X40" s="1"/>
      <c r="Y40" s="1"/>
      <c r="Z40" s="1"/>
      <c r="AA40" s="1"/>
      <c r="AB40" s="1"/>
      <c r="AC40" s="1"/>
      <c r="AD40" s="1"/>
      <c r="AE40" s="1"/>
      <c r="AF40" s="1"/>
      <c r="AG40" s="16"/>
      <c r="AH40" s="1"/>
      <c r="AI40" s="1"/>
      <c r="AJ40" s="1"/>
      <c r="AK40" s="1"/>
      <c r="BB40" s="1"/>
      <c r="BC40" s="1"/>
      <c r="BD40" s="1"/>
      <c r="BE40" s="1"/>
      <c r="BF40" s="1"/>
      <c r="BG40" s="1"/>
    </row>
    <row r="41" spans="1:59" ht="30" x14ac:dyDescent="0.25">
      <c r="A41" s="82" t="s">
        <v>103</v>
      </c>
      <c r="B41" s="82" t="s">
        <v>156</v>
      </c>
      <c r="C41" s="82" t="s">
        <v>157</v>
      </c>
      <c r="D41" s="82" t="s">
        <v>63</v>
      </c>
      <c r="E41" s="82" t="s">
        <v>158</v>
      </c>
      <c r="F41" s="82" t="s">
        <v>159</v>
      </c>
      <c r="G41" s="82" t="s">
        <v>160</v>
      </c>
      <c r="H41" s="82" t="s">
        <v>12</v>
      </c>
      <c r="I41" s="83">
        <v>41417</v>
      </c>
      <c r="J41" s="83">
        <v>41432</v>
      </c>
      <c r="K41" s="83">
        <v>41444</v>
      </c>
      <c r="L41" s="84">
        <v>10000</v>
      </c>
      <c r="M41" s="84"/>
      <c r="N41" s="84"/>
      <c r="O41" s="84">
        <v>10000</v>
      </c>
      <c r="P41" s="39">
        <f>+P40-Table_WACOGLedgerAuthorized[[#This Row],[Federal Amount]]</f>
        <v>7310652.9499999993</v>
      </c>
      <c r="Q41" s="51"/>
      <c r="R41" s="13"/>
      <c r="X41" s="1"/>
      <c r="Y41" s="1"/>
      <c r="Z41" s="1"/>
      <c r="AA41" s="1"/>
      <c r="AB41" s="1"/>
      <c r="AC41" s="1"/>
      <c r="AD41" s="1"/>
      <c r="AE41" s="1"/>
      <c r="AF41" s="1"/>
      <c r="AG41" s="16"/>
      <c r="AH41" s="1"/>
      <c r="AI41" s="1"/>
      <c r="AJ41" s="1"/>
      <c r="AK41" s="1"/>
      <c r="BB41" s="1"/>
      <c r="BC41" s="1"/>
      <c r="BD41" s="1"/>
      <c r="BE41" s="1"/>
      <c r="BF41" s="1"/>
      <c r="BG41" s="1"/>
    </row>
    <row r="42" spans="1:59" x14ac:dyDescent="0.25">
      <c r="A42" s="85" t="s">
        <v>103</v>
      </c>
      <c r="B42" s="85" t="s">
        <v>161</v>
      </c>
      <c r="C42" s="85" t="s">
        <v>162</v>
      </c>
      <c r="D42" s="85" t="s">
        <v>13</v>
      </c>
      <c r="E42" s="85" t="s">
        <v>163</v>
      </c>
      <c r="F42" s="85" t="s">
        <v>164</v>
      </c>
      <c r="G42" s="85" t="s">
        <v>165</v>
      </c>
      <c r="H42" s="85" t="s">
        <v>12</v>
      </c>
      <c r="I42" s="86">
        <v>41431</v>
      </c>
      <c r="J42" s="86">
        <v>41446</v>
      </c>
      <c r="K42" s="86">
        <v>41453</v>
      </c>
      <c r="L42" s="87">
        <v>33353</v>
      </c>
      <c r="M42" s="87"/>
      <c r="N42" s="87"/>
      <c r="O42" s="87">
        <v>33353</v>
      </c>
      <c r="P42" s="39">
        <f>+P41-Table_WACOGLedgerAuthorized[[#This Row],[Federal Amount]]</f>
        <v>7277299.9499999993</v>
      </c>
      <c r="Q42" s="51"/>
      <c r="R42" s="13"/>
      <c r="X42" s="1"/>
      <c r="Y42" s="1"/>
      <c r="Z42" s="1"/>
      <c r="AA42" s="1"/>
      <c r="AB42" s="1"/>
      <c r="AC42" s="1"/>
      <c r="AD42" s="1"/>
      <c r="AE42" s="1"/>
      <c r="AF42" s="1"/>
      <c r="AG42" s="16"/>
      <c r="AH42" s="1"/>
      <c r="AI42" s="1"/>
      <c r="AJ42" s="1"/>
      <c r="AK42" s="1"/>
      <c r="BB42" s="1"/>
      <c r="BC42" s="1"/>
      <c r="BD42" s="1"/>
      <c r="BE42" s="1"/>
      <c r="BF42" s="1"/>
      <c r="BG42" s="1"/>
    </row>
    <row r="43" spans="1:59" x14ac:dyDescent="0.25">
      <c r="A43" s="82" t="s">
        <v>103</v>
      </c>
      <c r="B43" s="82" t="s">
        <v>161</v>
      </c>
      <c r="C43" s="82" t="s">
        <v>162</v>
      </c>
      <c r="D43" s="82" t="s">
        <v>63</v>
      </c>
      <c r="E43" s="82" t="s">
        <v>163</v>
      </c>
      <c r="F43" s="82" t="s">
        <v>164</v>
      </c>
      <c r="G43" s="82" t="s">
        <v>165</v>
      </c>
      <c r="H43" s="82" t="s">
        <v>12</v>
      </c>
      <c r="I43" s="83">
        <v>41397</v>
      </c>
      <c r="J43" s="83">
        <v>41400</v>
      </c>
      <c r="K43" s="83">
        <v>41402</v>
      </c>
      <c r="L43" s="84">
        <v>10000</v>
      </c>
      <c r="M43" s="84"/>
      <c r="N43" s="84"/>
      <c r="O43" s="84">
        <v>10000</v>
      </c>
      <c r="P43" s="39">
        <f>+P42-Table_WACOGLedgerAuthorized[[#This Row],[Federal Amount]]</f>
        <v>7267299.9499999993</v>
      </c>
      <c r="Q43" s="51"/>
      <c r="R43" s="13"/>
      <c r="X43" s="1"/>
      <c r="Y43" s="1"/>
      <c r="Z43" s="1"/>
      <c r="AA43" s="1"/>
      <c r="AB43" s="1"/>
      <c r="AC43" s="1"/>
      <c r="AD43" s="1"/>
      <c r="AE43" s="1"/>
      <c r="AF43" s="1"/>
      <c r="AG43" s="16"/>
      <c r="AH43" s="1"/>
      <c r="AI43" s="1"/>
      <c r="AJ43" s="1"/>
      <c r="AK43" s="1"/>
      <c r="BB43" s="1"/>
      <c r="BC43" s="1"/>
      <c r="BD43" s="1"/>
      <c r="BE43" s="1"/>
      <c r="BF43" s="1"/>
      <c r="BG43" s="1"/>
    </row>
    <row r="44" spans="1:59" ht="30" x14ac:dyDescent="0.25">
      <c r="A44" s="82" t="s">
        <v>103</v>
      </c>
      <c r="B44" s="82" t="s">
        <v>196</v>
      </c>
      <c r="C44" s="82" t="s">
        <v>197</v>
      </c>
      <c r="D44" s="82" t="s">
        <v>63</v>
      </c>
      <c r="E44" s="82" t="s">
        <v>198</v>
      </c>
      <c r="F44" s="82" t="s">
        <v>199</v>
      </c>
      <c r="G44" s="82" t="s">
        <v>170</v>
      </c>
      <c r="H44" s="82" t="s">
        <v>12</v>
      </c>
      <c r="I44" s="83">
        <v>41470</v>
      </c>
      <c r="J44" s="83">
        <v>41521</v>
      </c>
      <c r="K44" s="83">
        <v>41536</v>
      </c>
      <c r="L44" s="84"/>
      <c r="M44" s="84"/>
      <c r="N44" s="84">
        <v>539837</v>
      </c>
      <c r="O44" s="84">
        <v>539837</v>
      </c>
      <c r="P44" s="39">
        <f>+P43-Table_WACOGLedgerAuthorized[[#This Row],[Federal Amount]]</f>
        <v>6727462.9499999993</v>
      </c>
      <c r="Q44" s="51"/>
      <c r="R44" s="13"/>
      <c r="X44" s="1"/>
      <c r="Y44" s="1"/>
      <c r="Z44" s="1"/>
      <c r="AA44" s="1"/>
      <c r="AB44" s="1"/>
      <c r="AC44" s="1"/>
      <c r="AD44" s="1"/>
      <c r="AE44" s="1"/>
      <c r="AF44" s="1"/>
      <c r="AG44" s="16"/>
      <c r="AH44" s="1"/>
      <c r="AI44" s="1"/>
      <c r="AJ44" s="1"/>
      <c r="AK44" s="1"/>
      <c r="BB44" s="1"/>
      <c r="BC44" s="1"/>
      <c r="BD44" s="1"/>
      <c r="BE44" s="1"/>
      <c r="BF44" s="1"/>
      <c r="BG44" s="1"/>
    </row>
    <row r="45" spans="1:59" ht="30" x14ac:dyDescent="0.25">
      <c r="A45" s="82" t="s">
        <v>103</v>
      </c>
      <c r="B45" s="82" t="s">
        <v>166</v>
      </c>
      <c r="C45" s="82" t="s">
        <v>167</v>
      </c>
      <c r="D45" s="82" t="s">
        <v>13</v>
      </c>
      <c r="E45" s="82" t="s">
        <v>168</v>
      </c>
      <c r="F45" s="82" t="s">
        <v>169</v>
      </c>
      <c r="G45" s="82" t="s">
        <v>170</v>
      </c>
      <c r="H45" s="82" t="s">
        <v>12</v>
      </c>
      <c r="I45" s="83">
        <v>41445</v>
      </c>
      <c r="J45" s="83">
        <v>41449</v>
      </c>
      <c r="K45" s="83">
        <v>41453</v>
      </c>
      <c r="L45" s="84">
        <v>120000</v>
      </c>
      <c r="M45" s="84"/>
      <c r="N45" s="84"/>
      <c r="O45" s="84">
        <v>120000</v>
      </c>
      <c r="P45" s="39">
        <f>+P44-Table_WACOGLedgerAuthorized[[#This Row],[Federal Amount]]</f>
        <v>6607462.9499999993</v>
      </c>
      <c r="Q45" s="51"/>
      <c r="R45" s="13"/>
      <c r="X45" s="1"/>
      <c r="Y45" s="1"/>
      <c r="Z45" s="1"/>
      <c r="AA45" s="1"/>
      <c r="AB45" s="1"/>
      <c r="AC45" s="1"/>
      <c r="AD45" s="1"/>
      <c r="AE45" s="1"/>
      <c r="AF45" s="1"/>
      <c r="AG45" s="16"/>
      <c r="AH45" s="1"/>
      <c r="AI45" s="1"/>
      <c r="AJ45" s="1"/>
      <c r="AK45" s="1"/>
      <c r="BB45" s="1"/>
      <c r="BC45" s="1"/>
      <c r="BD45" s="1"/>
      <c r="BE45" s="1"/>
      <c r="BF45" s="1"/>
      <c r="BG45" s="1"/>
    </row>
    <row r="46" spans="1:59" ht="30" x14ac:dyDescent="0.25">
      <c r="A46" s="82" t="s">
        <v>103</v>
      </c>
      <c r="B46" s="82" t="s">
        <v>166</v>
      </c>
      <c r="C46" s="82" t="s">
        <v>167</v>
      </c>
      <c r="D46" s="82" t="s">
        <v>63</v>
      </c>
      <c r="E46" s="82" t="s">
        <v>168</v>
      </c>
      <c r="F46" s="82" t="s">
        <v>169</v>
      </c>
      <c r="G46" s="82" t="s">
        <v>170</v>
      </c>
      <c r="H46" s="82" t="s">
        <v>12</v>
      </c>
      <c r="I46" s="83">
        <v>41396</v>
      </c>
      <c r="J46" s="83">
        <v>41404</v>
      </c>
      <c r="K46" s="83">
        <v>41417</v>
      </c>
      <c r="L46" s="84">
        <v>10000</v>
      </c>
      <c r="M46" s="84"/>
      <c r="N46" s="84"/>
      <c r="O46" s="84">
        <v>10000</v>
      </c>
      <c r="P46" s="39">
        <f>+P45-Table_WACOGLedgerAuthorized[[#This Row],[Federal Amount]]</f>
        <v>6597462.9499999993</v>
      </c>
      <c r="Q46" s="51"/>
      <c r="R46" s="13"/>
      <c r="X46" s="1"/>
      <c r="Y46" s="1"/>
      <c r="Z46" s="1"/>
      <c r="AA46" s="1"/>
      <c r="AB46" s="1"/>
      <c r="AC46" s="1"/>
      <c r="AD46" s="1"/>
      <c r="AE46" s="1"/>
      <c r="AF46" s="1"/>
      <c r="AG46" s="16"/>
      <c r="AH46" s="1"/>
      <c r="AI46" s="1"/>
      <c r="AJ46" s="1"/>
      <c r="AK46" s="1"/>
      <c r="BB46" s="1"/>
      <c r="BC46" s="1"/>
      <c r="BD46" s="1"/>
      <c r="BE46" s="1"/>
      <c r="BF46" s="1"/>
      <c r="BG46" s="1"/>
    </row>
    <row r="47" spans="1:59" ht="30" x14ac:dyDescent="0.25">
      <c r="A47" s="82" t="s">
        <v>103</v>
      </c>
      <c r="B47" s="82" t="s">
        <v>171</v>
      </c>
      <c r="C47" s="82" t="s">
        <v>172</v>
      </c>
      <c r="D47" s="82" t="s">
        <v>13</v>
      </c>
      <c r="E47" s="82" t="s">
        <v>173</v>
      </c>
      <c r="F47" s="82" t="s">
        <v>174</v>
      </c>
      <c r="G47" s="82" t="s">
        <v>175</v>
      </c>
      <c r="H47" s="82" t="s">
        <v>12</v>
      </c>
      <c r="I47" s="83">
        <v>41393</v>
      </c>
      <c r="J47" s="83">
        <v>41400</v>
      </c>
      <c r="K47" s="83">
        <v>41409</v>
      </c>
      <c r="L47" s="84"/>
      <c r="M47" s="84"/>
      <c r="N47" s="84">
        <v>4378710</v>
      </c>
      <c r="O47" s="84">
        <v>4378710</v>
      </c>
      <c r="P47" s="39">
        <f>+P46-Table_WACOGLedgerAuthorized[[#This Row],[Federal Amount]]</f>
        <v>2218752.9499999993</v>
      </c>
      <c r="Q47" s="51"/>
      <c r="R47" s="13"/>
      <c r="X47" s="1"/>
      <c r="Y47" s="1"/>
      <c r="Z47" s="1"/>
      <c r="AA47" s="1"/>
      <c r="AB47" s="1"/>
      <c r="AC47" s="1"/>
      <c r="AD47" s="1"/>
      <c r="AE47" s="1"/>
      <c r="AF47" s="1"/>
      <c r="AG47" s="16"/>
      <c r="AH47" s="1"/>
      <c r="AI47" s="1"/>
      <c r="AJ47" s="1"/>
      <c r="AK47" s="1"/>
      <c r="BB47" s="1"/>
      <c r="BC47" s="1"/>
      <c r="BD47" s="1"/>
      <c r="BE47" s="1"/>
      <c r="BF47" s="1"/>
      <c r="BG47" s="1"/>
    </row>
    <row r="48" spans="1:59" ht="30" x14ac:dyDescent="0.25">
      <c r="A48" s="82" t="s">
        <v>103</v>
      </c>
      <c r="B48" s="82" t="s">
        <v>176</v>
      </c>
      <c r="C48" s="82" t="s">
        <v>177</v>
      </c>
      <c r="D48" s="82" t="s">
        <v>63</v>
      </c>
      <c r="E48" s="82" t="s">
        <v>178</v>
      </c>
      <c r="F48" s="82" t="s">
        <v>179</v>
      </c>
      <c r="G48" s="82" t="s">
        <v>180</v>
      </c>
      <c r="H48" s="82" t="s">
        <v>12</v>
      </c>
      <c r="I48" s="83">
        <v>41437</v>
      </c>
      <c r="J48" s="83">
        <v>41446</v>
      </c>
      <c r="K48" s="83">
        <v>41453</v>
      </c>
      <c r="L48" s="84">
        <v>9430</v>
      </c>
      <c r="M48" s="84"/>
      <c r="N48" s="84"/>
      <c r="O48" s="84">
        <v>9430</v>
      </c>
      <c r="P48" s="39">
        <f>+P47-Table_WACOGLedgerAuthorized[[#This Row],[Federal Amount]]</f>
        <v>2209322.9499999993</v>
      </c>
      <c r="Q48" s="51"/>
      <c r="R48" s="13"/>
      <c r="X48" s="1"/>
      <c r="Y48" s="1"/>
      <c r="Z48" s="1"/>
      <c r="AA48" s="1"/>
      <c r="AB48" s="1"/>
      <c r="AC48" s="1"/>
      <c r="AD48" s="1"/>
      <c r="AE48" s="1"/>
      <c r="AF48" s="1"/>
      <c r="AG48" s="16"/>
      <c r="AH48" s="1"/>
      <c r="AI48" s="1"/>
      <c r="AJ48" s="1"/>
      <c r="AK48" s="1"/>
      <c r="BB48" s="1"/>
      <c r="BC48" s="1"/>
      <c r="BD48" s="1"/>
      <c r="BE48" s="1"/>
      <c r="BF48" s="1"/>
      <c r="BG48" s="1"/>
    </row>
    <row r="49" spans="1:59" x14ac:dyDescent="0.25">
      <c r="A49" s="82" t="s">
        <v>103</v>
      </c>
      <c r="B49" s="82"/>
      <c r="C49" s="82"/>
      <c r="D49" s="82"/>
      <c r="E49" s="82"/>
      <c r="F49" s="82"/>
      <c r="G49" s="82"/>
      <c r="H49" s="82"/>
      <c r="I49" s="83"/>
      <c r="J49" s="83"/>
      <c r="K49" s="83"/>
      <c r="L49" s="84">
        <v>0</v>
      </c>
      <c r="M49" s="84">
        <v>0</v>
      </c>
      <c r="N49" s="84">
        <v>0</v>
      </c>
      <c r="O49" s="84">
        <v>0</v>
      </c>
      <c r="P49" s="39">
        <f>+P48-Table_WACOGLedgerAuthorized[[#This Row],[Federal Amount]]</f>
        <v>2209322.9499999993</v>
      </c>
      <c r="Q49" s="51" t="s">
        <v>82</v>
      </c>
      <c r="R49" s="13"/>
      <c r="X49" s="1"/>
      <c r="Y49" s="1"/>
      <c r="Z49" s="1"/>
      <c r="AA49" s="1"/>
      <c r="AB49" s="1"/>
      <c r="AC49" s="1"/>
      <c r="AD49" s="1"/>
      <c r="AE49" s="1"/>
      <c r="AF49" s="1"/>
      <c r="AG49" s="16"/>
      <c r="AH49" s="1"/>
      <c r="AI49" s="1"/>
      <c r="AJ49" s="1"/>
      <c r="AK49" s="1"/>
      <c r="BB49" s="1"/>
      <c r="BC49" s="1"/>
      <c r="BD49" s="1"/>
      <c r="BE49" s="1"/>
      <c r="BF49" s="1"/>
      <c r="BG49" s="1"/>
    </row>
    <row r="50" spans="1:59" s="16" customFormat="1" x14ac:dyDescent="0.25">
      <c r="I50" s="33"/>
      <c r="J50" s="33"/>
      <c r="K50" s="62" t="s">
        <v>17</v>
      </c>
      <c r="L50" s="28">
        <f>SUBTOTAL(109,Table_WACOGLedgerAuthorized[HSIP])</f>
        <v>598014.98</v>
      </c>
      <c r="M50" s="28">
        <f>SUBTOTAL(109,Table_WACOGLedgerAuthorized[SPR])</f>
        <v>85000</v>
      </c>
      <c r="N50" s="28">
        <f>SUBTOTAL(109,Table_WACOGLedgerAuthorized[STP other])</f>
        <v>7891206.8799999999</v>
      </c>
      <c r="O50" s="28">
        <f>SUBTOTAL(109,Table_WACOGLedgerAuthorized[Federal Amount])</f>
        <v>8574221.8599999994</v>
      </c>
      <c r="P50" s="5"/>
      <c r="V50" s="4"/>
      <c r="W50" s="4"/>
    </row>
    <row r="51" spans="1:59" s="16" customFormat="1" ht="26.25" customHeight="1" x14ac:dyDescent="0.25">
      <c r="I51" s="33"/>
      <c r="J51" s="33"/>
      <c r="K51" s="62" t="s">
        <v>54</v>
      </c>
      <c r="L51" s="22">
        <f>L12-L50</f>
        <v>218564.02000000002</v>
      </c>
      <c r="M51" s="22">
        <f>M12-M50</f>
        <v>0</v>
      </c>
      <c r="N51" s="22">
        <f>N12-N50</f>
        <v>2113147.12</v>
      </c>
      <c r="O51" s="22">
        <f>O12-O50</f>
        <v>2331711.1400000006</v>
      </c>
      <c r="P51" s="5"/>
      <c r="Q51" s="4"/>
      <c r="V51" s="4"/>
      <c r="W51" s="4"/>
    </row>
    <row r="52" spans="1:59" s="16" customFormat="1" x14ac:dyDescent="0.25">
      <c r="A52" s="1"/>
      <c r="B52" s="1"/>
      <c r="C52" s="1"/>
      <c r="D52" s="1"/>
      <c r="E52" s="1"/>
      <c r="F52" s="1"/>
      <c r="G52" s="1"/>
      <c r="H52" s="1"/>
      <c r="I52" s="2"/>
      <c r="J52" s="2"/>
      <c r="K52" s="2"/>
      <c r="L52" s="5"/>
      <c r="M52" s="5"/>
      <c r="N52" s="5"/>
      <c r="O52" s="5"/>
      <c r="P52" s="5"/>
      <c r="Q52" s="4"/>
      <c r="R52" s="33"/>
      <c r="S52" s="4"/>
      <c r="T52" s="4"/>
      <c r="U52" s="4"/>
      <c r="V52" s="4"/>
      <c r="W52" s="4"/>
      <c r="AG52" s="21"/>
      <c r="AH52" s="29"/>
      <c r="AI52" s="29"/>
      <c r="AJ52" s="29"/>
      <c r="AK52" s="29"/>
    </row>
    <row r="53" spans="1:59" s="16" customFormat="1" ht="15.75" x14ac:dyDescent="0.25">
      <c r="A53" s="112" t="s">
        <v>59</v>
      </c>
      <c r="B53" s="112"/>
      <c r="C53" s="112"/>
      <c r="D53" s="112"/>
      <c r="E53" s="1"/>
      <c r="F53" s="1"/>
      <c r="G53" s="1"/>
      <c r="H53" s="1"/>
      <c r="I53" s="2"/>
      <c r="J53" s="33"/>
      <c r="K53" s="33"/>
      <c r="L53" s="4"/>
      <c r="M53" s="4"/>
      <c r="N53" s="4"/>
      <c r="O53" s="4"/>
      <c r="P53" s="4"/>
      <c r="Q53" s="4"/>
      <c r="R53" s="33"/>
      <c r="S53" s="4"/>
      <c r="T53" s="4"/>
      <c r="U53" s="4"/>
      <c r="V53" s="4"/>
      <c r="W53" s="4"/>
    </row>
    <row r="54" spans="1:59" s="16" customFormat="1" ht="15.75" x14ac:dyDescent="0.25">
      <c r="A54" s="30"/>
      <c r="B54" s="30"/>
      <c r="C54" s="30"/>
      <c r="D54" s="30"/>
      <c r="E54" s="1"/>
      <c r="F54" s="1"/>
      <c r="G54" s="1"/>
      <c r="H54" s="1"/>
      <c r="I54" s="2"/>
      <c r="J54" s="33"/>
      <c r="K54" s="33"/>
      <c r="L54" s="4"/>
      <c r="M54" s="4"/>
      <c r="N54" s="4"/>
      <c r="O54" s="4"/>
      <c r="P54" s="4"/>
      <c r="Q54" s="4"/>
      <c r="R54" s="33"/>
      <c r="S54" s="4"/>
      <c r="T54" s="4"/>
      <c r="U54" s="4"/>
      <c r="V54" s="4"/>
      <c r="W54" s="4"/>
    </row>
    <row r="55" spans="1:59" s="16" customFormat="1" ht="38.25" x14ac:dyDescent="0.25">
      <c r="A55" s="71" t="s">
        <v>25</v>
      </c>
      <c r="B55" s="72" t="s">
        <v>0</v>
      </c>
      <c r="C55" s="72" t="s">
        <v>1</v>
      </c>
      <c r="D55" s="72" t="s">
        <v>26</v>
      </c>
      <c r="E55" s="72" t="s">
        <v>23</v>
      </c>
      <c r="F55" s="72" t="s">
        <v>2</v>
      </c>
      <c r="G55" s="72" t="s">
        <v>3</v>
      </c>
      <c r="H55" s="72" t="s">
        <v>4</v>
      </c>
      <c r="I55" s="73" t="s">
        <v>5</v>
      </c>
      <c r="J55" s="73" t="s">
        <v>6</v>
      </c>
      <c r="K55" s="73" t="s">
        <v>7</v>
      </c>
      <c r="L55" s="74" t="s">
        <v>9</v>
      </c>
      <c r="M55" s="74" t="s">
        <v>10</v>
      </c>
      <c r="N55" s="74" t="s">
        <v>11</v>
      </c>
      <c r="O55" s="75" t="s">
        <v>8</v>
      </c>
      <c r="P55" s="54" t="s">
        <v>62</v>
      </c>
      <c r="Q55" s="4"/>
      <c r="R55" s="33"/>
      <c r="S55" s="4"/>
      <c r="T55" s="4"/>
      <c r="U55" s="4"/>
      <c r="V55" s="4"/>
      <c r="W55" s="4"/>
    </row>
    <row r="56" spans="1:59" s="16" customFormat="1" x14ac:dyDescent="0.25">
      <c r="A56" s="36" t="s">
        <v>103</v>
      </c>
      <c r="B56" s="37"/>
      <c r="C56" s="37"/>
      <c r="D56" s="37"/>
      <c r="E56" s="37"/>
      <c r="F56" s="37"/>
      <c r="G56" s="37"/>
      <c r="H56" s="37"/>
      <c r="I56" s="38"/>
      <c r="J56" s="38"/>
      <c r="K56" s="38"/>
      <c r="L56" s="39">
        <v>0</v>
      </c>
      <c r="M56" s="39">
        <v>0</v>
      </c>
      <c r="N56" s="39">
        <v>0</v>
      </c>
      <c r="O56" s="40">
        <v>0</v>
      </c>
      <c r="P56" s="35">
        <f>+P49</f>
        <v>2209322.9499999993</v>
      </c>
      <c r="Q56" s="4"/>
      <c r="R56" s="33"/>
      <c r="S56" s="4"/>
      <c r="T56" s="4"/>
      <c r="U56" s="4"/>
      <c r="V56" s="4"/>
      <c r="W56" s="4"/>
    </row>
    <row r="57" spans="1:59" s="16" customFormat="1" x14ac:dyDescent="0.25">
      <c r="I57" s="33"/>
      <c r="J57" s="33"/>
      <c r="K57" s="52" t="s">
        <v>17</v>
      </c>
      <c r="L57" s="28">
        <f>SUBTOTAL(109,Table_CAG_Ledger_Not_Authorized[HSIP])</f>
        <v>0</v>
      </c>
      <c r="M57" s="28">
        <f>SUBTOTAL(109,Table_CAG_Ledger_Not_Authorized[SPR])</f>
        <v>0</v>
      </c>
      <c r="N57" s="28">
        <f>SUBTOTAL(109,Table_CAG_Ledger_Not_Authorized[STP other])</f>
        <v>0</v>
      </c>
      <c r="O57" s="28">
        <f>SUBTOTAL(109,Table_CAG_Ledger_Not_Authorized[Federal Amount])</f>
        <v>0</v>
      </c>
      <c r="X57" s="33"/>
      <c r="Y57" s="33"/>
      <c r="Z57" s="33"/>
      <c r="AA57" s="4"/>
      <c r="AB57" s="4"/>
      <c r="AC57" s="4"/>
      <c r="AD57" s="4"/>
      <c r="AE57" s="4"/>
      <c r="AF57" s="33"/>
      <c r="AG57" s="4"/>
      <c r="AH57" s="4"/>
      <c r="AI57" s="4"/>
      <c r="AJ57" s="4"/>
      <c r="AK57" s="4"/>
    </row>
    <row r="58" spans="1:59" s="16" customFormat="1" x14ac:dyDescent="0.25">
      <c r="I58" s="33"/>
      <c r="J58" s="33"/>
      <c r="K58" s="52" t="s">
        <v>54</v>
      </c>
      <c r="L58" s="22">
        <f>L51-L57</f>
        <v>218564.02000000002</v>
      </c>
      <c r="M58" s="22">
        <f>M51-M57</f>
        <v>0</v>
      </c>
      <c r="N58" s="22">
        <f>N51-N57</f>
        <v>2113147.12</v>
      </c>
      <c r="O58" s="22">
        <f>O51-O57</f>
        <v>2331711.1400000006</v>
      </c>
      <c r="X58" s="33"/>
      <c r="Y58" s="33"/>
      <c r="Z58" s="33"/>
      <c r="AA58" s="4"/>
      <c r="AB58" s="4"/>
      <c r="AC58" s="4"/>
      <c r="AD58" s="4"/>
      <c r="AE58" s="4"/>
      <c r="AF58" s="33"/>
      <c r="AG58" s="4"/>
      <c r="AH58" s="4"/>
      <c r="AI58" s="4"/>
      <c r="AJ58" s="4"/>
      <c r="AK58" s="4"/>
    </row>
    <row r="59" spans="1:59" s="16" customFormat="1" x14ac:dyDescent="0.25">
      <c r="I59" s="33"/>
      <c r="J59" s="33"/>
      <c r="K59" s="52"/>
      <c r="L59" s="29"/>
      <c r="M59" s="29"/>
      <c r="N59" s="29"/>
      <c r="O59" s="29"/>
      <c r="X59" s="33"/>
      <c r="Y59" s="33"/>
      <c r="Z59" s="33"/>
      <c r="AA59" s="4"/>
      <c r="AB59" s="4"/>
      <c r="AC59" s="4"/>
      <c r="AD59" s="4"/>
      <c r="AE59" s="4"/>
      <c r="AF59" s="33"/>
      <c r="AG59" s="4"/>
      <c r="AH59" s="4"/>
      <c r="AI59" s="4"/>
      <c r="AJ59" s="4"/>
      <c r="AK59" s="4"/>
    </row>
    <row r="60" spans="1:59" s="16" customFormat="1" x14ac:dyDescent="0.25">
      <c r="I60" s="33"/>
      <c r="J60" s="33"/>
      <c r="K60" s="52"/>
      <c r="L60" s="29"/>
      <c r="M60" s="29"/>
      <c r="N60" s="29"/>
      <c r="O60" s="29"/>
      <c r="X60" s="33"/>
      <c r="Y60" s="33"/>
      <c r="Z60" s="33"/>
      <c r="AA60" s="4"/>
      <c r="AB60" s="4"/>
      <c r="AC60" s="4"/>
      <c r="AD60" s="4"/>
      <c r="AE60" s="4"/>
      <c r="AF60" s="33"/>
      <c r="AG60" s="4"/>
      <c r="AH60" s="4"/>
      <c r="AI60" s="4"/>
      <c r="AJ60" s="4"/>
      <c r="AK60" s="4"/>
    </row>
    <row r="61" spans="1:59" s="16" customFormat="1" ht="15.75" x14ac:dyDescent="0.25">
      <c r="A61" s="112" t="s">
        <v>230</v>
      </c>
      <c r="B61" s="112"/>
      <c r="C61" s="112"/>
      <c r="D61" s="112"/>
      <c r="I61" s="33"/>
      <c r="J61" s="33"/>
      <c r="K61" s="52"/>
      <c r="L61" s="111" t="s">
        <v>226</v>
      </c>
      <c r="M61" s="111"/>
      <c r="N61" s="111"/>
      <c r="O61" s="111"/>
      <c r="X61" s="33"/>
      <c r="Y61" s="33"/>
      <c r="Z61" s="33"/>
      <c r="AA61" s="4"/>
      <c r="AB61" s="4"/>
      <c r="AC61" s="4"/>
      <c r="AD61" s="4"/>
      <c r="AE61" s="4"/>
      <c r="AF61" s="33"/>
      <c r="AG61" s="4"/>
      <c r="AH61" s="4"/>
      <c r="AI61" s="4"/>
      <c r="AJ61" s="4"/>
      <c r="AK61" s="4"/>
    </row>
    <row r="62" spans="1:59" s="16" customFormat="1" x14ac:dyDescent="0.25">
      <c r="I62" s="33"/>
      <c r="J62" s="33"/>
      <c r="K62" s="52"/>
      <c r="L62" s="109" t="s">
        <v>9</v>
      </c>
      <c r="M62" s="109" t="s">
        <v>10</v>
      </c>
      <c r="N62" s="109" t="s">
        <v>228</v>
      </c>
      <c r="O62" s="109" t="s">
        <v>229</v>
      </c>
      <c r="P62" s="110" t="s">
        <v>227</v>
      </c>
      <c r="X62" s="33"/>
      <c r="Y62" s="33"/>
      <c r="Z62" s="33"/>
      <c r="AA62" s="4"/>
      <c r="AB62" s="4"/>
      <c r="AC62" s="4"/>
      <c r="AD62" s="4"/>
      <c r="AE62" s="4"/>
      <c r="AF62" s="33"/>
      <c r="AG62" s="4"/>
      <c r="AH62" s="4"/>
      <c r="AI62" s="4"/>
      <c r="AJ62" s="4"/>
      <c r="AK62" s="4"/>
    </row>
    <row r="63" spans="1:59" s="16" customFormat="1" ht="15" customHeight="1" x14ac:dyDescent="0.25">
      <c r="I63" s="143"/>
      <c r="J63" s="143"/>
      <c r="K63" s="144" t="s">
        <v>231</v>
      </c>
      <c r="L63" s="22">
        <v>-218564.02</v>
      </c>
      <c r="M63" s="22"/>
      <c r="N63" s="22"/>
      <c r="O63" s="22">
        <f>SUM(L63:N63)</f>
        <v>-218564.02</v>
      </c>
      <c r="P63" s="22">
        <v>-218564.02</v>
      </c>
      <c r="X63" s="33"/>
      <c r="Y63" s="33"/>
      <c r="Z63" s="33"/>
      <c r="AA63" s="4"/>
      <c r="AB63" s="4"/>
      <c r="AC63" s="4"/>
      <c r="AD63" s="4"/>
      <c r="AE63" s="4"/>
      <c r="AF63" s="33"/>
      <c r="AG63" s="4"/>
      <c r="AH63" s="4"/>
      <c r="AI63" s="4"/>
      <c r="AJ63" s="4"/>
      <c r="AK63" s="4"/>
    </row>
    <row r="64" spans="1:59" s="16" customFormat="1" ht="15" customHeight="1" x14ac:dyDescent="0.25">
      <c r="I64" s="33"/>
      <c r="K64" s="145" t="s">
        <v>225</v>
      </c>
      <c r="L64" s="22">
        <f>SUM(L58:L63)</f>
        <v>0</v>
      </c>
      <c r="M64" s="22">
        <f>M58</f>
        <v>0</v>
      </c>
      <c r="N64" s="22">
        <f>N58</f>
        <v>2113147.12</v>
      </c>
      <c r="O64" s="22"/>
      <c r="P64" s="108">
        <f>SUM(P56:P63)</f>
        <v>1990758.9299999992</v>
      </c>
      <c r="X64" s="33"/>
      <c r="Y64" s="33"/>
      <c r="Z64" s="33"/>
      <c r="AA64" s="4"/>
      <c r="AB64" s="4"/>
      <c r="AC64" s="4"/>
      <c r="AD64" s="4"/>
      <c r="AE64" s="4"/>
      <c r="AF64" s="33"/>
      <c r="AG64" s="4"/>
      <c r="AH64" s="4"/>
      <c r="AI64" s="4"/>
      <c r="AJ64" s="4"/>
      <c r="AK64" s="4"/>
    </row>
    <row r="65" spans="1:37" s="16" customFormat="1" x14ac:dyDescent="0.25">
      <c r="I65" s="33"/>
      <c r="J65" s="33"/>
      <c r="K65" s="52"/>
      <c r="L65" s="29"/>
      <c r="M65" s="29"/>
      <c r="N65" s="29"/>
      <c r="O65" s="29"/>
      <c r="X65" s="33"/>
      <c r="Y65" s="33"/>
      <c r="Z65" s="33"/>
      <c r="AA65" s="4"/>
      <c r="AB65" s="4"/>
      <c r="AC65" s="4"/>
      <c r="AD65" s="4"/>
      <c r="AE65" s="4"/>
      <c r="AF65" s="33"/>
      <c r="AG65" s="4"/>
      <c r="AH65" s="4"/>
      <c r="AI65" s="4"/>
      <c r="AJ65" s="4"/>
      <c r="AK65" s="4"/>
    </row>
    <row r="66" spans="1:37" s="16" customFormat="1" x14ac:dyDescent="0.25">
      <c r="I66" s="33"/>
      <c r="J66" s="33"/>
      <c r="K66" s="52"/>
      <c r="L66" s="29"/>
      <c r="M66" s="29"/>
      <c r="N66" s="29"/>
      <c r="O66" s="29"/>
      <c r="X66" s="33"/>
      <c r="Y66" s="33"/>
      <c r="Z66" s="33"/>
      <c r="AA66" s="4"/>
      <c r="AB66" s="4"/>
      <c r="AC66" s="4"/>
      <c r="AD66" s="4"/>
      <c r="AE66" s="4"/>
      <c r="AF66" s="33"/>
      <c r="AG66" s="4"/>
      <c r="AH66" s="4"/>
      <c r="AI66" s="4"/>
      <c r="AJ66" s="4"/>
      <c r="AK66" s="4"/>
    </row>
    <row r="67" spans="1:37" s="16" customFormat="1" x14ac:dyDescent="0.25">
      <c r="I67" s="33"/>
      <c r="J67" s="33"/>
      <c r="K67" s="52"/>
      <c r="L67" s="29"/>
      <c r="M67" s="29"/>
      <c r="N67" s="29"/>
      <c r="O67" s="29"/>
      <c r="X67" s="33"/>
      <c r="Y67" s="33"/>
      <c r="Z67" s="33"/>
      <c r="AA67" s="4"/>
      <c r="AB67" s="4"/>
      <c r="AC67" s="4"/>
      <c r="AD67" s="4"/>
      <c r="AE67" s="4"/>
      <c r="AF67" s="33"/>
      <c r="AG67" s="4"/>
      <c r="AH67" s="4"/>
      <c r="AI67" s="4"/>
      <c r="AJ67" s="4"/>
      <c r="AK67" s="4"/>
    </row>
    <row r="68" spans="1:37" s="16" customFormat="1" x14ac:dyDescent="0.25">
      <c r="I68" s="33"/>
      <c r="J68" s="33"/>
      <c r="K68" s="33"/>
      <c r="L68" s="4"/>
      <c r="M68" s="4"/>
      <c r="N68" s="4"/>
      <c r="O68" s="4"/>
      <c r="X68" s="33"/>
      <c r="Y68" s="33"/>
      <c r="Z68" s="33"/>
      <c r="AA68" s="4"/>
      <c r="AB68" s="4"/>
      <c r="AC68" s="4"/>
      <c r="AD68" s="4"/>
      <c r="AE68" s="4"/>
      <c r="AF68" s="33"/>
      <c r="AG68" s="4"/>
      <c r="AH68" s="4"/>
      <c r="AI68" s="4"/>
      <c r="AJ68" s="4"/>
      <c r="AK68" s="4"/>
    </row>
    <row r="69" spans="1:37" s="16" customFormat="1" ht="126" customHeight="1" x14ac:dyDescent="0.25">
      <c r="A69" s="129" t="s">
        <v>217</v>
      </c>
      <c r="B69" s="129"/>
      <c r="C69" s="129"/>
      <c r="D69" s="129"/>
      <c r="E69" s="129"/>
      <c r="F69" s="129"/>
      <c r="I69" s="33"/>
      <c r="J69" s="33"/>
      <c r="K69" s="33"/>
      <c r="L69" s="4"/>
      <c r="M69" s="4"/>
      <c r="N69" s="4"/>
      <c r="O69" s="4"/>
      <c r="X69" s="33"/>
      <c r="Y69" s="33"/>
      <c r="Z69" s="33"/>
      <c r="AA69" s="4"/>
      <c r="AB69" s="4"/>
      <c r="AC69" s="4"/>
      <c r="AD69" s="4"/>
      <c r="AE69" s="4"/>
      <c r="AF69" s="33"/>
      <c r="AG69" s="4"/>
      <c r="AH69" s="4"/>
      <c r="AI69" s="4"/>
      <c r="AJ69" s="4"/>
      <c r="AK69" s="4"/>
    </row>
    <row r="70" spans="1:37" s="16" customFormat="1" x14ac:dyDescent="0.25">
      <c r="I70" s="33"/>
      <c r="J70" s="33"/>
      <c r="K70" s="33"/>
      <c r="L70" s="4"/>
      <c r="M70" s="4"/>
      <c r="N70" s="4"/>
      <c r="O70" s="4"/>
      <c r="X70" s="33"/>
      <c r="Y70" s="33"/>
      <c r="Z70" s="33"/>
      <c r="AA70" s="4"/>
      <c r="AB70" s="4"/>
      <c r="AC70" s="4"/>
      <c r="AD70" s="4"/>
      <c r="AE70" s="4"/>
      <c r="AF70" s="33"/>
      <c r="AG70" s="4"/>
      <c r="AH70" s="4"/>
      <c r="AI70" s="4"/>
      <c r="AJ70" s="4"/>
      <c r="AK70" s="4"/>
    </row>
    <row r="71" spans="1:37" s="16" customFormat="1" x14ac:dyDescent="0.25">
      <c r="I71" s="33"/>
      <c r="J71" s="33"/>
      <c r="K71" s="33"/>
      <c r="L71" s="4"/>
      <c r="M71" s="4"/>
      <c r="N71" s="4"/>
      <c r="O71" s="4"/>
      <c r="X71" s="33"/>
      <c r="Y71" s="33"/>
      <c r="Z71" s="33"/>
      <c r="AA71" s="4"/>
      <c r="AB71" s="4"/>
      <c r="AC71" s="4"/>
      <c r="AD71" s="4"/>
      <c r="AE71" s="4"/>
      <c r="AF71" s="33"/>
      <c r="AG71" s="4"/>
      <c r="AH71" s="4"/>
      <c r="AI71" s="4"/>
      <c r="AJ71" s="4"/>
      <c r="AK71" s="4"/>
    </row>
    <row r="72" spans="1:37" s="16" customFormat="1" x14ac:dyDescent="0.25">
      <c r="I72" s="33"/>
      <c r="J72" s="33"/>
      <c r="K72" s="33"/>
      <c r="L72" s="4"/>
      <c r="M72" s="4"/>
      <c r="N72" s="4"/>
      <c r="O72" s="4"/>
      <c r="X72" s="33"/>
      <c r="Y72" s="33"/>
      <c r="Z72" s="33"/>
      <c r="AA72" s="4"/>
      <c r="AB72" s="4"/>
      <c r="AC72" s="4"/>
      <c r="AD72" s="4"/>
      <c r="AE72" s="4"/>
      <c r="AF72" s="33"/>
      <c r="AG72" s="4"/>
      <c r="AH72" s="4"/>
      <c r="AI72" s="4"/>
      <c r="AJ72" s="4"/>
      <c r="AK72" s="4"/>
    </row>
    <row r="73" spans="1:37" s="16" customFormat="1" x14ac:dyDescent="0.25">
      <c r="I73" s="33"/>
      <c r="J73" s="33"/>
      <c r="K73" s="33"/>
      <c r="L73" s="4"/>
      <c r="M73" s="4"/>
      <c r="N73" s="4"/>
      <c r="O73" s="4"/>
      <c r="X73" s="33"/>
      <c r="Y73" s="33"/>
      <c r="Z73" s="33"/>
      <c r="AA73" s="4"/>
      <c r="AB73" s="4"/>
      <c r="AC73" s="4"/>
      <c r="AD73" s="4"/>
      <c r="AE73" s="4"/>
      <c r="AF73" s="33"/>
      <c r="AG73" s="4"/>
      <c r="AH73" s="4"/>
      <c r="AI73" s="4"/>
      <c r="AJ73" s="4"/>
      <c r="AK73" s="4"/>
    </row>
    <row r="74" spans="1:37" s="16" customFormat="1" x14ac:dyDescent="0.25">
      <c r="I74" s="33"/>
      <c r="J74" s="33"/>
      <c r="K74" s="33"/>
      <c r="L74" s="4"/>
      <c r="M74" s="4"/>
      <c r="N74" s="4"/>
      <c r="O74" s="4"/>
      <c r="X74" s="33"/>
      <c r="Y74" s="33"/>
      <c r="Z74" s="33"/>
      <c r="AA74" s="4"/>
      <c r="AB74" s="4"/>
      <c r="AC74" s="4"/>
      <c r="AD74" s="4"/>
      <c r="AE74" s="4"/>
      <c r="AF74" s="33"/>
      <c r="AG74" s="4"/>
      <c r="AH74" s="4"/>
      <c r="AI74" s="4"/>
      <c r="AJ74" s="4"/>
      <c r="AK74" s="4"/>
    </row>
    <row r="75" spans="1:37" s="16" customFormat="1" x14ac:dyDescent="0.25">
      <c r="I75" s="33"/>
      <c r="J75" s="33"/>
      <c r="K75" s="33"/>
      <c r="L75" s="4"/>
      <c r="M75" s="4"/>
      <c r="N75" s="4"/>
      <c r="O75" s="4"/>
      <c r="X75" s="33"/>
      <c r="Y75" s="33"/>
      <c r="Z75" s="33"/>
      <c r="AA75" s="4"/>
      <c r="AB75" s="4"/>
      <c r="AC75" s="4"/>
      <c r="AD75" s="4"/>
      <c r="AE75" s="4"/>
      <c r="AF75" s="33"/>
      <c r="AG75" s="4"/>
      <c r="AH75" s="4"/>
      <c r="AI75" s="4"/>
      <c r="AJ75" s="4"/>
      <c r="AK75" s="4"/>
    </row>
    <row r="76" spans="1:37" s="16" customFormat="1" x14ac:dyDescent="0.25">
      <c r="I76" s="33"/>
      <c r="J76" s="33"/>
      <c r="K76" s="33"/>
      <c r="L76" s="4"/>
      <c r="M76" s="4"/>
      <c r="N76" s="4"/>
      <c r="O76" s="4"/>
      <c r="X76" s="33"/>
      <c r="Y76" s="33"/>
      <c r="Z76" s="33"/>
      <c r="AA76" s="4"/>
      <c r="AB76" s="4"/>
      <c r="AC76" s="4"/>
      <c r="AD76" s="4"/>
      <c r="AE76" s="4"/>
      <c r="AF76" s="33"/>
      <c r="AG76" s="4"/>
      <c r="AH76" s="4"/>
      <c r="AI76" s="4"/>
      <c r="AJ76" s="4"/>
      <c r="AK76" s="4"/>
    </row>
    <row r="77" spans="1:37" s="16" customFormat="1" x14ac:dyDescent="0.25">
      <c r="I77" s="33"/>
      <c r="J77" s="33"/>
      <c r="K77" s="33"/>
      <c r="L77" s="4"/>
      <c r="M77" s="4"/>
      <c r="N77" s="4"/>
      <c r="O77" s="4"/>
      <c r="X77" s="33"/>
      <c r="Y77" s="33"/>
      <c r="Z77" s="33"/>
      <c r="AA77" s="4"/>
      <c r="AB77" s="4"/>
      <c r="AC77" s="4"/>
      <c r="AD77" s="4"/>
      <c r="AE77" s="4"/>
      <c r="AF77" s="33"/>
      <c r="AG77" s="4"/>
      <c r="AH77" s="4"/>
      <c r="AI77" s="4"/>
      <c r="AJ77" s="4"/>
      <c r="AK77" s="4"/>
    </row>
    <row r="78" spans="1:37" s="16" customFormat="1" x14ac:dyDescent="0.25">
      <c r="I78" s="33"/>
      <c r="J78" s="33"/>
      <c r="K78" s="33"/>
      <c r="L78" s="4"/>
      <c r="M78" s="4"/>
      <c r="N78" s="4"/>
      <c r="O78" s="4"/>
      <c r="X78" s="33"/>
      <c r="Y78" s="33"/>
      <c r="Z78" s="33"/>
      <c r="AA78" s="4"/>
      <c r="AB78" s="4"/>
      <c r="AC78" s="4"/>
      <c r="AD78" s="4"/>
      <c r="AE78" s="4"/>
      <c r="AF78" s="33"/>
      <c r="AG78" s="4"/>
      <c r="AH78" s="4"/>
      <c r="AI78" s="4"/>
      <c r="AJ78" s="4"/>
      <c r="AK78" s="4"/>
    </row>
    <row r="79" spans="1:37" s="16" customFormat="1" x14ac:dyDescent="0.25">
      <c r="I79" s="33"/>
      <c r="J79" s="33"/>
      <c r="K79" s="33"/>
      <c r="L79" s="4"/>
      <c r="M79" s="4"/>
      <c r="N79" s="4"/>
      <c r="O79" s="4"/>
      <c r="X79" s="33"/>
      <c r="Y79" s="33"/>
      <c r="Z79" s="33"/>
      <c r="AA79" s="4"/>
      <c r="AB79" s="4"/>
      <c r="AC79" s="4"/>
      <c r="AD79" s="4"/>
      <c r="AE79" s="4"/>
      <c r="AF79" s="33"/>
      <c r="AG79" s="4"/>
      <c r="AH79" s="4"/>
      <c r="AI79" s="4"/>
      <c r="AJ79" s="4"/>
      <c r="AK79" s="4"/>
    </row>
    <row r="80" spans="1:37" s="16" customFormat="1" x14ac:dyDescent="0.25">
      <c r="I80" s="33"/>
      <c r="J80" s="33"/>
      <c r="K80" s="33"/>
      <c r="L80" s="4"/>
      <c r="M80" s="4"/>
      <c r="N80" s="4"/>
      <c r="O80" s="4"/>
      <c r="X80" s="33"/>
      <c r="Y80" s="33"/>
      <c r="Z80" s="33"/>
      <c r="AA80" s="4"/>
      <c r="AB80" s="4"/>
      <c r="AC80" s="4"/>
      <c r="AD80" s="4"/>
      <c r="AE80" s="4"/>
      <c r="AF80" s="33"/>
      <c r="AG80" s="4"/>
      <c r="AH80" s="4"/>
      <c r="AI80" s="4"/>
      <c r="AJ80" s="4"/>
      <c r="AK80" s="4"/>
    </row>
    <row r="81" spans="9:37" s="16" customFormat="1" x14ac:dyDescent="0.25">
      <c r="I81" s="33"/>
      <c r="J81" s="33"/>
      <c r="K81" s="33"/>
      <c r="L81" s="4"/>
      <c r="M81" s="4"/>
      <c r="N81" s="4"/>
      <c r="O81" s="4"/>
      <c r="X81" s="33"/>
      <c r="Y81" s="33"/>
      <c r="Z81" s="33"/>
      <c r="AA81" s="4"/>
      <c r="AB81" s="4"/>
      <c r="AC81" s="4"/>
      <c r="AD81" s="4"/>
      <c r="AE81" s="4"/>
      <c r="AF81" s="33"/>
      <c r="AG81" s="4"/>
      <c r="AH81" s="4"/>
      <c r="AI81" s="4"/>
      <c r="AJ81" s="4"/>
      <c r="AK81" s="4"/>
    </row>
    <row r="82" spans="9:37" s="16" customFormat="1" x14ac:dyDescent="0.25">
      <c r="I82" s="33"/>
      <c r="J82" s="33"/>
      <c r="K82" s="33"/>
      <c r="L82" s="4"/>
      <c r="M82" s="4"/>
      <c r="N82" s="4"/>
      <c r="O82" s="4"/>
      <c r="X82" s="33"/>
      <c r="Y82" s="33"/>
      <c r="Z82" s="33"/>
      <c r="AA82" s="4"/>
      <c r="AB82" s="4"/>
      <c r="AC82" s="4"/>
      <c r="AD82" s="4"/>
      <c r="AE82" s="4"/>
      <c r="AF82" s="33"/>
      <c r="AG82" s="4"/>
      <c r="AH82" s="4"/>
      <c r="AI82" s="4"/>
      <c r="AJ82" s="4"/>
      <c r="AK82" s="4"/>
    </row>
    <row r="83" spans="9:37" s="16" customFormat="1" x14ac:dyDescent="0.25">
      <c r="I83" s="33"/>
      <c r="J83" s="33"/>
      <c r="K83" s="33"/>
      <c r="L83" s="4"/>
      <c r="M83" s="4"/>
      <c r="N83" s="4"/>
      <c r="O83" s="4"/>
      <c r="X83" s="33"/>
      <c r="Y83" s="33"/>
      <c r="Z83" s="33"/>
      <c r="AA83" s="4"/>
      <c r="AB83" s="4"/>
      <c r="AC83" s="4"/>
      <c r="AD83" s="4"/>
      <c r="AE83" s="4"/>
      <c r="AF83" s="33"/>
      <c r="AG83" s="4"/>
      <c r="AH83" s="4"/>
      <c r="AI83" s="4"/>
      <c r="AJ83" s="4"/>
      <c r="AK83" s="4"/>
    </row>
    <row r="84" spans="9:37" s="16" customFormat="1" x14ac:dyDescent="0.25">
      <c r="I84" s="33"/>
      <c r="J84" s="33"/>
      <c r="K84" s="33"/>
      <c r="L84" s="4"/>
      <c r="M84" s="4"/>
      <c r="N84" s="4"/>
      <c r="O84" s="4"/>
      <c r="X84" s="33"/>
      <c r="Y84" s="33"/>
      <c r="Z84" s="33"/>
      <c r="AA84" s="4"/>
      <c r="AB84" s="4"/>
      <c r="AC84" s="4"/>
      <c r="AD84" s="4"/>
      <c r="AE84" s="4"/>
      <c r="AF84" s="33"/>
      <c r="AG84" s="4"/>
      <c r="AH84" s="4"/>
      <c r="AI84" s="4"/>
      <c r="AJ84" s="4"/>
      <c r="AK84" s="4"/>
    </row>
    <row r="85" spans="9:37" s="16" customFormat="1" x14ac:dyDescent="0.25">
      <c r="I85" s="33"/>
      <c r="J85" s="33"/>
      <c r="K85" s="33"/>
      <c r="L85" s="4"/>
      <c r="M85" s="4"/>
      <c r="N85" s="4"/>
      <c r="O85" s="4"/>
      <c r="X85" s="33"/>
      <c r="Y85" s="33"/>
      <c r="Z85" s="33"/>
      <c r="AA85" s="4"/>
      <c r="AB85" s="4"/>
      <c r="AC85" s="4"/>
      <c r="AD85" s="4"/>
      <c r="AE85" s="4"/>
      <c r="AF85" s="33"/>
      <c r="AG85" s="4"/>
      <c r="AH85" s="4"/>
      <c r="AI85" s="4"/>
      <c r="AJ85" s="4"/>
      <c r="AK85" s="4"/>
    </row>
    <row r="86" spans="9:37" s="16" customFormat="1" x14ac:dyDescent="0.25">
      <c r="I86" s="33"/>
      <c r="J86" s="33"/>
      <c r="K86" s="33"/>
      <c r="L86" s="4"/>
      <c r="M86" s="4"/>
      <c r="N86" s="4"/>
      <c r="O86" s="4"/>
      <c r="X86" s="33"/>
      <c r="Y86" s="33"/>
      <c r="Z86" s="33"/>
      <c r="AA86" s="4"/>
      <c r="AB86" s="4"/>
      <c r="AC86" s="4"/>
      <c r="AD86" s="4"/>
      <c r="AE86" s="4"/>
      <c r="AF86" s="33"/>
      <c r="AG86" s="4"/>
      <c r="AH86" s="4"/>
      <c r="AI86" s="4"/>
      <c r="AJ86" s="4"/>
      <c r="AK86" s="4"/>
    </row>
    <row r="87" spans="9:37" s="16" customFormat="1" x14ac:dyDescent="0.25">
      <c r="I87" s="33"/>
      <c r="J87" s="33"/>
      <c r="K87" s="33"/>
      <c r="L87" s="4"/>
      <c r="M87" s="4"/>
      <c r="N87" s="4"/>
      <c r="O87" s="4"/>
      <c r="X87" s="33"/>
      <c r="Y87" s="33"/>
      <c r="Z87" s="33"/>
      <c r="AA87" s="4"/>
      <c r="AB87" s="4"/>
      <c r="AC87" s="4"/>
      <c r="AD87" s="4"/>
      <c r="AE87" s="4"/>
      <c r="AF87" s="33"/>
      <c r="AG87" s="4"/>
      <c r="AH87" s="4"/>
      <c r="AI87" s="4"/>
      <c r="AJ87" s="4"/>
      <c r="AK87" s="4"/>
    </row>
    <row r="88" spans="9:37" s="16" customFormat="1" x14ac:dyDescent="0.25">
      <c r="I88" s="33"/>
      <c r="J88" s="33"/>
      <c r="K88" s="33"/>
      <c r="L88" s="4"/>
      <c r="M88" s="4"/>
      <c r="N88" s="4"/>
      <c r="O88" s="4"/>
      <c r="X88" s="33"/>
      <c r="Y88" s="33"/>
      <c r="Z88" s="33"/>
      <c r="AA88" s="4"/>
      <c r="AB88" s="4"/>
      <c r="AC88" s="4"/>
      <c r="AD88" s="4"/>
      <c r="AE88" s="4"/>
      <c r="AF88" s="33"/>
      <c r="AG88" s="4"/>
      <c r="AH88" s="4"/>
      <c r="AI88" s="4"/>
      <c r="AJ88" s="4"/>
      <c r="AK88" s="4"/>
    </row>
    <row r="89" spans="9:37" s="16" customFormat="1" x14ac:dyDescent="0.25">
      <c r="I89" s="33"/>
      <c r="J89" s="33"/>
      <c r="K89" s="33"/>
      <c r="L89" s="4"/>
      <c r="M89" s="4"/>
      <c r="N89" s="4"/>
      <c r="O89" s="4"/>
      <c r="X89" s="33"/>
      <c r="Y89" s="33"/>
      <c r="Z89" s="33"/>
      <c r="AA89" s="4"/>
      <c r="AB89" s="4"/>
      <c r="AC89" s="4"/>
      <c r="AD89" s="4"/>
      <c r="AE89" s="4"/>
      <c r="AF89" s="33"/>
      <c r="AG89" s="4"/>
      <c r="AH89" s="4"/>
      <c r="AI89" s="4"/>
      <c r="AJ89" s="4"/>
      <c r="AK89" s="4"/>
    </row>
    <row r="90" spans="9:37" s="16" customFormat="1" x14ac:dyDescent="0.25">
      <c r="I90" s="33"/>
      <c r="J90" s="33"/>
      <c r="K90" s="33"/>
      <c r="L90" s="4"/>
      <c r="M90" s="4"/>
      <c r="N90" s="4"/>
      <c r="O90" s="4"/>
      <c r="X90" s="33"/>
      <c r="Y90" s="33"/>
      <c r="Z90" s="33"/>
      <c r="AA90" s="4"/>
      <c r="AB90" s="4"/>
      <c r="AC90" s="4"/>
      <c r="AD90" s="4"/>
      <c r="AE90" s="4"/>
      <c r="AF90" s="33"/>
      <c r="AG90" s="4"/>
      <c r="AH90" s="4"/>
      <c r="AI90" s="4"/>
      <c r="AJ90" s="4"/>
      <c r="AK90" s="4"/>
    </row>
    <row r="91" spans="9:37" s="16" customFormat="1" x14ac:dyDescent="0.25">
      <c r="I91" s="33"/>
      <c r="J91" s="33"/>
      <c r="K91" s="33"/>
      <c r="L91" s="4"/>
      <c r="M91" s="4"/>
      <c r="N91" s="4"/>
      <c r="O91" s="4"/>
      <c r="X91" s="33"/>
      <c r="Y91" s="33"/>
      <c r="Z91" s="33"/>
      <c r="AA91" s="4"/>
      <c r="AB91" s="4"/>
      <c r="AC91" s="4"/>
      <c r="AD91" s="4"/>
      <c r="AE91" s="4"/>
      <c r="AF91" s="33"/>
      <c r="AG91" s="4"/>
      <c r="AH91" s="4"/>
      <c r="AI91" s="4"/>
      <c r="AJ91" s="4"/>
      <c r="AK91" s="4"/>
    </row>
    <row r="92" spans="9:37" s="16" customFormat="1" x14ac:dyDescent="0.25">
      <c r="I92" s="33"/>
      <c r="J92" s="33"/>
      <c r="K92" s="33"/>
      <c r="L92" s="4"/>
      <c r="M92" s="4"/>
      <c r="N92" s="4"/>
      <c r="O92" s="4"/>
      <c r="X92" s="33"/>
      <c r="Y92" s="33"/>
      <c r="Z92" s="33"/>
      <c r="AA92" s="4"/>
      <c r="AB92" s="4"/>
      <c r="AC92" s="4"/>
      <c r="AD92" s="4"/>
      <c r="AE92" s="4"/>
      <c r="AF92" s="33"/>
      <c r="AG92" s="4"/>
      <c r="AH92" s="4"/>
      <c r="AI92" s="4"/>
      <c r="AJ92" s="4"/>
      <c r="AK92" s="4"/>
    </row>
    <row r="93" spans="9:37" s="16" customFormat="1" x14ac:dyDescent="0.25">
      <c r="I93" s="33"/>
      <c r="J93" s="33"/>
      <c r="K93" s="33"/>
      <c r="L93" s="4"/>
      <c r="M93" s="4"/>
      <c r="N93" s="4"/>
      <c r="O93" s="4"/>
      <c r="X93" s="33"/>
      <c r="Y93" s="33"/>
      <c r="Z93" s="33"/>
      <c r="AA93" s="4"/>
      <c r="AB93" s="4"/>
      <c r="AC93" s="4"/>
      <c r="AD93" s="4"/>
      <c r="AE93" s="4"/>
      <c r="AF93" s="33"/>
      <c r="AG93" s="4"/>
      <c r="AH93" s="4"/>
      <c r="AI93" s="4"/>
      <c r="AJ93" s="4"/>
      <c r="AK93" s="4"/>
    </row>
    <row r="94" spans="9:37" s="16" customFormat="1" x14ac:dyDescent="0.25">
      <c r="I94" s="33"/>
      <c r="J94" s="33"/>
      <c r="K94" s="33"/>
      <c r="L94" s="4"/>
      <c r="M94" s="4"/>
      <c r="N94" s="4"/>
      <c r="O94" s="4"/>
      <c r="X94" s="33"/>
      <c r="Y94" s="33"/>
      <c r="Z94" s="33"/>
      <c r="AA94" s="4"/>
      <c r="AB94" s="4"/>
      <c r="AC94" s="4"/>
      <c r="AD94" s="4"/>
      <c r="AE94" s="4"/>
      <c r="AF94" s="33"/>
      <c r="AG94" s="4"/>
      <c r="AH94" s="4"/>
      <c r="AI94" s="4"/>
      <c r="AJ94" s="4"/>
      <c r="AK94" s="4"/>
    </row>
    <row r="95" spans="9:37" s="16" customFormat="1" x14ac:dyDescent="0.25">
      <c r="I95" s="33"/>
      <c r="J95" s="33"/>
      <c r="K95" s="33"/>
      <c r="L95" s="4"/>
      <c r="M95" s="4"/>
      <c r="N95" s="4"/>
      <c r="O95" s="4"/>
      <c r="X95" s="33"/>
      <c r="Y95" s="33"/>
      <c r="Z95" s="33"/>
      <c r="AA95" s="4"/>
      <c r="AB95" s="4"/>
      <c r="AC95" s="4"/>
      <c r="AD95" s="4"/>
      <c r="AE95" s="4"/>
      <c r="AF95" s="33"/>
      <c r="AG95" s="4"/>
      <c r="AH95" s="4"/>
      <c r="AI95" s="4"/>
      <c r="AJ95" s="4"/>
      <c r="AK95" s="4"/>
    </row>
    <row r="96" spans="9:37" s="16" customFormat="1" x14ac:dyDescent="0.25">
      <c r="I96" s="33"/>
      <c r="J96" s="33"/>
      <c r="K96" s="33"/>
      <c r="L96" s="4"/>
      <c r="M96" s="4"/>
      <c r="N96" s="4"/>
      <c r="O96" s="4"/>
      <c r="X96" s="33"/>
      <c r="Y96" s="33"/>
      <c r="Z96" s="33"/>
      <c r="AA96" s="4"/>
      <c r="AB96" s="4"/>
      <c r="AC96" s="4"/>
      <c r="AD96" s="4"/>
      <c r="AE96" s="4"/>
      <c r="AF96" s="33"/>
      <c r="AG96" s="4"/>
      <c r="AH96" s="4"/>
      <c r="AI96" s="4"/>
      <c r="AJ96" s="4"/>
      <c r="AK96" s="4"/>
    </row>
    <row r="97" spans="9:37" s="16" customFormat="1" x14ac:dyDescent="0.25">
      <c r="I97" s="33"/>
      <c r="J97" s="33"/>
      <c r="K97" s="33"/>
      <c r="L97" s="4"/>
      <c r="M97" s="4"/>
      <c r="N97" s="4"/>
      <c r="O97" s="4"/>
      <c r="X97" s="33"/>
      <c r="Y97" s="33"/>
      <c r="Z97" s="33"/>
      <c r="AA97" s="4"/>
      <c r="AB97" s="4"/>
      <c r="AC97" s="4"/>
      <c r="AD97" s="4"/>
      <c r="AE97" s="4"/>
      <c r="AF97" s="33"/>
      <c r="AG97" s="4"/>
      <c r="AH97" s="4"/>
      <c r="AI97" s="4"/>
      <c r="AJ97" s="4"/>
      <c r="AK97" s="4"/>
    </row>
    <row r="98" spans="9:37" s="16" customFormat="1" x14ac:dyDescent="0.25">
      <c r="I98" s="33"/>
      <c r="J98" s="33"/>
      <c r="K98" s="33"/>
      <c r="L98" s="4"/>
      <c r="M98" s="4"/>
      <c r="N98" s="4"/>
      <c r="O98" s="4"/>
      <c r="X98" s="33"/>
      <c r="Y98" s="33"/>
      <c r="Z98" s="33"/>
      <c r="AA98" s="4"/>
      <c r="AB98" s="4"/>
      <c r="AC98" s="4"/>
      <c r="AD98" s="4"/>
      <c r="AE98" s="4"/>
      <c r="AF98" s="33"/>
      <c r="AG98" s="4"/>
      <c r="AH98" s="4"/>
      <c r="AI98" s="4"/>
      <c r="AJ98" s="4"/>
      <c r="AK98" s="4"/>
    </row>
    <row r="99" spans="9:37" s="16" customFormat="1" x14ac:dyDescent="0.25">
      <c r="I99" s="33"/>
      <c r="J99" s="33"/>
      <c r="K99" s="33"/>
      <c r="L99" s="4"/>
      <c r="M99" s="4"/>
      <c r="N99" s="4"/>
      <c r="O99" s="4"/>
      <c r="X99" s="33"/>
      <c r="Y99" s="33"/>
      <c r="Z99" s="33"/>
      <c r="AA99" s="4"/>
      <c r="AB99" s="4"/>
      <c r="AC99" s="4"/>
      <c r="AD99" s="4"/>
      <c r="AE99" s="4"/>
      <c r="AF99" s="33"/>
      <c r="AG99" s="4"/>
      <c r="AH99" s="4"/>
      <c r="AI99" s="4"/>
      <c r="AJ99" s="4"/>
      <c r="AK99" s="4"/>
    </row>
    <row r="100" spans="9:37" s="16" customFormat="1" x14ac:dyDescent="0.25">
      <c r="I100" s="33"/>
      <c r="J100" s="33"/>
      <c r="K100" s="33"/>
      <c r="L100" s="4"/>
      <c r="M100" s="4"/>
      <c r="N100" s="4"/>
      <c r="O100" s="4"/>
      <c r="X100" s="33"/>
      <c r="Y100" s="33"/>
      <c r="Z100" s="33"/>
      <c r="AA100" s="4"/>
      <c r="AB100" s="4"/>
      <c r="AC100" s="4"/>
      <c r="AD100" s="4"/>
      <c r="AE100" s="4"/>
      <c r="AF100" s="33"/>
      <c r="AG100" s="4"/>
      <c r="AH100" s="4"/>
      <c r="AI100" s="4"/>
      <c r="AJ100" s="4"/>
      <c r="AK100" s="4"/>
    </row>
    <row r="101" spans="9:37" s="16" customFormat="1" x14ac:dyDescent="0.25">
      <c r="I101" s="33"/>
      <c r="J101" s="33"/>
      <c r="K101" s="33"/>
      <c r="L101" s="4"/>
      <c r="M101" s="4"/>
      <c r="N101" s="4"/>
      <c r="O101" s="4"/>
      <c r="X101" s="33"/>
      <c r="Y101" s="33"/>
      <c r="Z101" s="33"/>
      <c r="AA101" s="4"/>
      <c r="AB101" s="4"/>
      <c r="AC101" s="4"/>
      <c r="AD101" s="4"/>
      <c r="AE101" s="4"/>
      <c r="AF101" s="33"/>
      <c r="AG101" s="4"/>
      <c r="AH101" s="4"/>
      <c r="AI101" s="4"/>
      <c r="AJ101" s="4"/>
      <c r="AK101" s="4"/>
    </row>
    <row r="102" spans="9:37" s="16" customFormat="1" x14ac:dyDescent="0.25">
      <c r="I102" s="33"/>
      <c r="J102" s="33"/>
      <c r="K102" s="33"/>
      <c r="L102" s="4"/>
      <c r="M102" s="4"/>
      <c r="N102" s="4"/>
      <c r="O102" s="4"/>
      <c r="X102" s="33"/>
      <c r="Y102" s="33"/>
      <c r="Z102" s="33"/>
      <c r="AA102" s="4"/>
      <c r="AB102" s="4"/>
      <c r="AC102" s="4"/>
      <c r="AD102" s="4"/>
      <c r="AE102" s="4"/>
      <c r="AF102" s="33"/>
      <c r="AG102" s="4"/>
      <c r="AH102" s="4"/>
      <c r="AI102" s="4"/>
      <c r="AJ102" s="4"/>
      <c r="AK102" s="4"/>
    </row>
    <row r="103" spans="9:37" s="16" customFormat="1" x14ac:dyDescent="0.25">
      <c r="I103" s="33"/>
      <c r="J103" s="33"/>
      <c r="K103" s="33"/>
      <c r="L103" s="4"/>
      <c r="M103" s="4"/>
      <c r="N103" s="4"/>
      <c r="O103" s="4"/>
      <c r="X103" s="33"/>
      <c r="Y103" s="33"/>
      <c r="Z103" s="33"/>
      <c r="AA103" s="4"/>
      <c r="AB103" s="4"/>
      <c r="AC103" s="4"/>
      <c r="AD103" s="4"/>
      <c r="AE103" s="4"/>
      <c r="AF103" s="33"/>
      <c r="AG103" s="4"/>
      <c r="AH103" s="4"/>
      <c r="AI103" s="4"/>
      <c r="AJ103" s="4"/>
      <c r="AK103" s="4"/>
    </row>
    <row r="104" spans="9:37" s="16" customFormat="1" x14ac:dyDescent="0.25">
      <c r="I104" s="33"/>
      <c r="J104" s="33"/>
      <c r="K104" s="33"/>
      <c r="L104" s="4"/>
      <c r="M104" s="4"/>
      <c r="N104" s="4"/>
      <c r="O104" s="4"/>
      <c r="X104" s="33"/>
      <c r="Y104" s="33"/>
      <c r="Z104" s="33"/>
      <c r="AA104" s="4"/>
      <c r="AB104" s="4"/>
      <c r="AC104" s="4"/>
      <c r="AD104" s="4"/>
      <c r="AE104" s="4"/>
      <c r="AF104" s="33"/>
      <c r="AG104" s="4"/>
      <c r="AH104" s="4"/>
      <c r="AI104" s="4"/>
      <c r="AJ104" s="4"/>
      <c r="AK104" s="4"/>
    </row>
    <row r="105" spans="9:37" s="16" customFormat="1" x14ac:dyDescent="0.25">
      <c r="I105" s="33"/>
      <c r="J105" s="33"/>
      <c r="K105" s="33"/>
      <c r="L105" s="4"/>
      <c r="M105" s="4"/>
      <c r="N105" s="4"/>
      <c r="O105" s="4"/>
      <c r="X105" s="33"/>
      <c r="Y105" s="33"/>
      <c r="Z105" s="33"/>
      <c r="AA105" s="4"/>
      <c r="AB105" s="4"/>
      <c r="AC105" s="4"/>
      <c r="AD105" s="4"/>
      <c r="AE105" s="4"/>
      <c r="AF105" s="33"/>
      <c r="AG105" s="4"/>
      <c r="AH105" s="4"/>
      <c r="AI105" s="4"/>
      <c r="AJ105" s="4"/>
      <c r="AK105" s="4"/>
    </row>
    <row r="106" spans="9:37" s="16" customFormat="1" x14ac:dyDescent="0.25">
      <c r="I106" s="33"/>
      <c r="J106" s="33"/>
      <c r="K106" s="33"/>
      <c r="L106" s="4"/>
      <c r="M106" s="4"/>
      <c r="N106" s="4"/>
      <c r="O106" s="4"/>
      <c r="X106" s="33"/>
      <c r="Y106" s="33"/>
      <c r="Z106" s="33"/>
      <c r="AA106" s="4"/>
      <c r="AB106" s="4"/>
      <c r="AC106" s="4"/>
      <c r="AD106" s="4"/>
      <c r="AE106" s="4"/>
      <c r="AF106" s="33"/>
      <c r="AG106" s="4"/>
      <c r="AH106" s="4"/>
      <c r="AI106" s="4"/>
      <c r="AJ106" s="4"/>
      <c r="AK106" s="4"/>
    </row>
    <row r="107" spans="9:37" s="16" customFormat="1" x14ac:dyDescent="0.25">
      <c r="I107" s="33"/>
      <c r="J107" s="33"/>
      <c r="K107" s="33"/>
      <c r="L107" s="4"/>
      <c r="M107" s="4"/>
      <c r="N107" s="4"/>
      <c r="O107" s="4"/>
      <c r="X107" s="33"/>
      <c r="Y107" s="33"/>
      <c r="Z107" s="33"/>
      <c r="AA107" s="4"/>
      <c r="AB107" s="4"/>
      <c r="AC107" s="4"/>
      <c r="AD107" s="4"/>
      <c r="AE107" s="4"/>
      <c r="AF107" s="33"/>
      <c r="AG107" s="4"/>
      <c r="AH107" s="4"/>
      <c r="AI107" s="4"/>
      <c r="AJ107" s="4"/>
      <c r="AK107" s="4"/>
    </row>
    <row r="108" spans="9:37" s="16" customFormat="1" x14ac:dyDescent="0.25">
      <c r="I108" s="33"/>
      <c r="J108" s="33"/>
      <c r="K108" s="33"/>
      <c r="L108" s="4"/>
      <c r="M108" s="4"/>
      <c r="N108" s="4"/>
      <c r="O108" s="4"/>
      <c r="X108" s="33"/>
      <c r="Y108" s="33"/>
      <c r="Z108" s="33"/>
      <c r="AA108" s="4"/>
      <c r="AB108" s="4"/>
      <c r="AC108" s="4"/>
      <c r="AD108" s="4"/>
      <c r="AE108" s="4"/>
      <c r="AF108" s="33"/>
      <c r="AG108" s="4"/>
      <c r="AH108" s="4"/>
      <c r="AI108" s="4"/>
      <c r="AJ108" s="4"/>
      <c r="AK108" s="4"/>
    </row>
    <row r="109" spans="9:37" s="16" customFormat="1" x14ac:dyDescent="0.25">
      <c r="I109" s="33"/>
      <c r="J109" s="33"/>
      <c r="K109" s="33"/>
      <c r="L109" s="4"/>
      <c r="M109" s="4"/>
      <c r="N109" s="4"/>
      <c r="O109" s="4"/>
      <c r="X109" s="33"/>
      <c r="Y109" s="33"/>
      <c r="Z109" s="33"/>
      <c r="AA109" s="4"/>
      <c r="AB109" s="4"/>
      <c r="AC109" s="4"/>
      <c r="AD109" s="4"/>
      <c r="AE109" s="4"/>
      <c r="AF109" s="33"/>
      <c r="AG109" s="4"/>
      <c r="AH109" s="4"/>
      <c r="AI109" s="4"/>
      <c r="AJ109" s="4"/>
      <c r="AK109" s="4"/>
    </row>
    <row r="110" spans="9:37" s="16" customFormat="1" x14ac:dyDescent="0.25">
      <c r="I110" s="33"/>
      <c r="J110" s="33"/>
      <c r="K110" s="33"/>
      <c r="L110" s="4"/>
      <c r="M110" s="4"/>
      <c r="N110" s="4"/>
      <c r="O110" s="4"/>
      <c r="X110" s="33"/>
      <c r="Y110" s="33"/>
      <c r="Z110" s="33"/>
      <c r="AA110" s="4"/>
      <c r="AB110" s="4"/>
      <c r="AC110" s="4"/>
      <c r="AD110" s="4"/>
      <c r="AE110" s="4"/>
      <c r="AF110" s="33"/>
      <c r="AG110" s="4"/>
      <c r="AH110" s="4"/>
      <c r="AI110" s="4"/>
      <c r="AJ110" s="4"/>
      <c r="AK110" s="4"/>
    </row>
    <row r="111" spans="9:37" s="16" customFormat="1" x14ac:dyDescent="0.25">
      <c r="I111" s="33"/>
      <c r="J111" s="33"/>
      <c r="K111" s="33"/>
      <c r="L111" s="4"/>
      <c r="M111" s="4"/>
      <c r="N111" s="4"/>
      <c r="O111" s="4"/>
      <c r="X111" s="33"/>
      <c r="Y111" s="33"/>
      <c r="Z111" s="33"/>
      <c r="AA111" s="4"/>
      <c r="AB111" s="4"/>
      <c r="AC111" s="4"/>
      <c r="AD111" s="4"/>
      <c r="AE111" s="4"/>
      <c r="AF111" s="33"/>
      <c r="AG111" s="4"/>
      <c r="AH111" s="4"/>
      <c r="AI111" s="4"/>
      <c r="AJ111" s="4"/>
      <c r="AK111" s="4"/>
    </row>
    <row r="112" spans="9:37" s="16" customFormat="1" x14ac:dyDescent="0.25">
      <c r="I112" s="33"/>
      <c r="J112" s="33"/>
      <c r="K112" s="33"/>
      <c r="L112" s="4"/>
      <c r="M112" s="4"/>
      <c r="N112" s="4"/>
      <c r="O112" s="4"/>
      <c r="X112" s="33"/>
      <c r="Y112" s="33"/>
      <c r="Z112" s="33"/>
      <c r="AA112" s="4"/>
      <c r="AB112" s="4"/>
      <c r="AC112" s="4"/>
      <c r="AD112" s="4"/>
      <c r="AE112" s="4"/>
      <c r="AF112" s="33"/>
      <c r="AG112" s="4"/>
      <c r="AH112" s="4"/>
      <c r="AI112" s="4"/>
      <c r="AJ112" s="4"/>
      <c r="AK112" s="4"/>
    </row>
    <row r="113" spans="9:37" s="16" customFormat="1" x14ac:dyDescent="0.25">
      <c r="I113" s="33"/>
      <c r="J113" s="33"/>
      <c r="K113" s="33"/>
      <c r="L113" s="4"/>
      <c r="M113" s="4"/>
      <c r="N113" s="4"/>
      <c r="O113" s="4"/>
      <c r="X113" s="33"/>
      <c r="Y113" s="33"/>
      <c r="Z113" s="33"/>
      <c r="AA113" s="4"/>
      <c r="AB113" s="4"/>
      <c r="AC113" s="4"/>
      <c r="AD113" s="4"/>
      <c r="AE113" s="4"/>
      <c r="AF113" s="33"/>
      <c r="AG113" s="4"/>
      <c r="AH113" s="4"/>
      <c r="AI113" s="4"/>
      <c r="AJ113" s="4"/>
      <c r="AK113" s="4"/>
    </row>
    <row r="114" spans="9:37" s="16" customFormat="1" x14ac:dyDescent="0.25">
      <c r="I114" s="33"/>
      <c r="J114" s="33"/>
      <c r="K114" s="33"/>
      <c r="L114" s="4"/>
      <c r="M114" s="4"/>
      <c r="N114" s="4"/>
      <c r="O114" s="4"/>
      <c r="X114" s="33"/>
      <c r="Y114" s="33"/>
      <c r="Z114" s="33"/>
      <c r="AA114" s="4"/>
      <c r="AB114" s="4"/>
      <c r="AC114" s="4"/>
      <c r="AD114" s="4"/>
      <c r="AE114" s="4"/>
      <c r="AF114" s="33"/>
      <c r="AG114" s="4"/>
      <c r="AH114" s="4"/>
      <c r="AI114" s="4"/>
      <c r="AJ114" s="4"/>
      <c r="AK114" s="4"/>
    </row>
    <row r="115" spans="9:37" s="16" customFormat="1" x14ac:dyDescent="0.25">
      <c r="I115" s="33"/>
      <c r="J115" s="33"/>
      <c r="K115" s="33"/>
      <c r="L115" s="4"/>
      <c r="M115" s="4"/>
      <c r="N115" s="4"/>
      <c r="O115" s="4"/>
      <c r="X115" s="33"/>
      <c r="Y115" s="33"/>
      <c r="Z115" s="33"/>
      <c r="AA115" s="4"/>
      <c r="AB115" s="4"/>
      <c r="AC115" s="4"/>
      <c r="AD115" s="4"/>
      <c r="AE115" s="4"/>
      <c r="AF115" s="33"/>
      <c r="AG115" s="4"/>
      <c r="AH115" s="4"/>
      <c r="AI115" s="4"/>
      <c r="AJ115" s="4"/>
      <c r="AK115" s="4"/>
    </row>
    <row r="116" spans="9:37" s="16" customFormat="1" x14ac:dyDescent="0.25">
      <c r="I116" s="33"/>
      <c r="J116" s="33"/>
      <c r="K116" s="33"/>
      <c r="L116" s="4"/>
      <c r="M116" s="4"/>
      <c r="N116" s="4"/>
      <c r="O116" s="4"/>
      <c r="X116" s="33"/>
      <c r="Y116" s="33"/>
      <c r="Z116" s="33"/>
      <c r="AA116" s="4"/>
      <c r="AB116" s="4"/>
      <c r="AC116" s="4"/>
      <c r="AD116" s="4"/>
      <c r="AE116" s="4"/>
      <c r="AF116" s="33"/>
      <c r="AG116" s="4"/>
      <c r="AH116" s="4"/>
      <c r="AI116" s="4"/>
      <c r="AJ116" s="4"/>
      <c r="AK116" s="4"/>
    </row>
    <row r="117" spans="9:37" s="16" customFormat="1" x14ac:dyDescent="0.25">
      <c r="I117" s="33"/>
      <c r="J117" s="33"/>
      <c r="K117" s="33"/>
      <c r="L117" s="4"/>
      <c r="M117" s="4"/>
      <c r="N117" s="4"/>
      <c r="O117" s="4"/>
      <c r="X117" s="33"/>
      <c r="Y117" s="33"/>
      <c r="Z117" s="33"/>
      <c r="AA117" s="4"/>
      <c r="AB117" s="4"/>
      <c r="AC117" s="4"/>
      <c r="AD117" s="4"/>
      <c r="AE117" s="4"/>
      <c r="AF117" s="33"/>
      <c r="AG117" s="4"/>
      <c r="AH117" s="4"/>
      <c r="AI117" s="4"/>
      <c r="AJ117" s="4"/>
      <c r="AK117" s="4"/>
    </row>
    <row r="118" spans="9:37" s="16" customFormat="1" x14ac:dyDescent="0.25">
      <c r="I118" s="33"/>
      <c r="J118" s="33"/>
      <c r="K118" s="33"/>
      <c r="L118" s="4"/>
      <c r="M118" s="4"/>
      <c r="N118" s="4"/>
      <c r="O118" s="4"/>
      <c r="X118" s="33"/>
      <c r="Y118" s="33"/>
      <c r="Z118" s="33"/>
      <c r="AA118" s="4"/>
      <c r="AB118" s="4"/>
      <c r="AC118" s="4"/>
      <c r="AD118" s="4"/>
      <c r="AE118" s="4"/>
      <c r="AF118" s="33"/>
      <c r="AG118" s="4"/>
      <c r="AH118" s="4"/>
      <c r="AI118" s="4"/>
      <c r="AJ118" s="4"/>
      <c r="AK118" s="4"/>
    </row>
    <row r="119" spans="9:37" s="16" customFormat="1" x14ac:dyDescent="0.25">
      <c r="I119" s="33"/>
      <c r="J119" s="33"/>
      <c r="K119" s="33"/>
      <c r="L119" s="4"/>
      <c r="M119" s="4"/>
      <c r="N119" s="4"/>
      <c r="O119" s="4"/>
      <c r="X119" s="33"/>
      <c r="Y119" s="33"/>
      <c r="Z119" s="33"/>
      <c r="AA119" s="4"/>
      <c r="AB119" s="4"/>
      <c r="AC119" s="4"/>
      <c r="AD119" s="4"/>
      <c r="AE119" s="4"/>
      <c r="AF119" s="33"/>
      <c r="AG119" s="4"/>
      <c r="AH119" s="4"/>
      <c r="AI119" s="4"/>
      <c r="AJ119" s="4"/>
      <c r="AK119" s="4"/>
    </row>
    <row r="120" spans="9:37" s="16" customFormat="1" x14ac:dyDescent="0.25">
      <c r="I120" s="33"/>
      <c r="J120" s="33"/>
      <c r="K120" s="33"/>
      <c r="L120" s="4"/>
      <c r="M120" s="4"/>
      <c r="N120" s="4"/>
      <c r="O120" s="4"/>
      <c r="X120" s="33"/>
      <c r="Y120" s="33"/>
      <c r="Z120" s="33"/>
      <c r="AA120" s="4"/>
      <c r="AB120" s="4"/>
      <c r="AC120" s="4"/>
      <c r="AD120" s="4"/>
      <c r="AE120" s="4"/>
      <c r="AF120" s="33"/>
      <c r="AG120" s="4"/>
      <c r="AH120" s="4"/>
      <c r="AI120" s="4"/>
      <c r="AJ120" s="4"/>
      <c r="AK120" s="4"/>
    </row>
    <row r="121" spans="9:37" s="16" customFormat="1" x14ac:dyDescent="0.25">
      <c r="I121" s="33"/>
      <c r="J121" s="33"/>
      <c r="K121" s="33"/>
      <c r="L121" s="4"/>
      <c r="M121" s="4"/>
      <c r="N121" s="4"/>
      <c r="O121" s="4"/>
      <c r="X121" s="33"/>
      <c r="Y121" s="33"/>
      <c r="Z121" s="33"/>
      <c r="AA121" s="4"/>
      <c r="AB121" s="4"/>
      <c r="AC121" s="4"/>
      <c r="AD121" s="4"/>
      <c r="AE121" s="4"/>
      <c r="AF121" s="33"/>
      <c r="AG121" s="4"/>
      <c r="AH121" s="4"/>
      <c r="AI121" s="4"/>
      <c r="AJ121" s="4"/>
      <c r="AK121" s="4"/>
    </row>
    <row r="122" spans="9:37" s="16" customFormat="1" x14ac:dyDescent="0.25">
      <c r="I122" s="33"/>
      <c r="J122" s="33"/>
      <c r="K122" s="33"/>
      <c r="L122" s="4"/>
      <c r="M122" s="4"/>
      <c r="N122" s="4"/>
      <c r="O122" s="4"/>
      <c r="X122" s="33"/>
      <c r="Y122" s="33"/>
      <c r="Z122" s="33"/>
      <c r="AA122" s="4"/>
      <c r="AB122" s="4"/>
      <c r="AC122" s="4"/>
      <c r="AD122" s="4"/>
      <c r="AE122" s="4"/>
      <c r="AF122" s="33"/>
      <c r="AG122" s="4"/>
      <c r="AH122" s="4"/>
      <c r="AI122" s="4"/>
      <c r="AJ122" s="4"/>
      <c r="AK122" s="4"/>
    </row>
    <row r="123" spans="9:37" s="16" customFormat="1" x14ac:dyDescent="0.25">
      <c r="I123" s="33"/>
      <c r="J123" s="33"/>
      <c r="K123" s="33"/>
      <c r="L123" s="4"/>
      <c r="M123" s="4"/>
      <c r="N123" s="4"/>
      <c r="O123" s="4"/>
      <c r="X123" s="33"/>
      <c r="Y123" s="33"/>
      <c r="Z123" s="33"/>
      <c r="AA123" s="4"/>
      <c r="AB123" s="4"/>
      <c r="AC123" s="4"/>
      <c r="AD123" s="4"/>
      <c r="AE123" s="4"/>
      <c r="AF123" s="33"/>
      <c r="AG123" s="4"/>
      <c r="AH123" s="4"/>
      <c r="AI123" s="4"/>
      <c r="AJ123" s="4"/>
      <c r="AK123" s="4"/>
    </row>
    <row r="124" spans="9:37" s="16" customFormat="1" x14ac:dyDescent="0.25">
      <c r="I124" s="33"/>
      <c r="J124" s="33"/>
      <c r="K124" s="33"/>
      <c r="L124" s="4"/>
      <c r="M124" s="4"/>
      <c r="N124" s="4"/>
      <c r="O124" s="4"/>
      <c r="X124" s="33"/>
      <c r="Y124" s="33"/>
      <c r="Z124" s="33"/>
      <c r="AA124" s="4"/>
      <c r="AB124" s="4"/>
      <c r="AC124" s="4"/>
      <c r="AD124" s="4"/>
      <c r="AE124" s="4"/>
      <c r="AF124" s="33"/>
      <c r="AG124" s="4"/>
      <c r="AH124" s="4"/>
      <c r="AI124" s="4"/>
      <c r="AJ124" s="4"/>
      <c r="AK124" s="4"/>
    </row>
    <row r="125" spans="9:37" s="16" customFormat="1" x14ac:dyDescent="0.25">
      <c r="I125" s="33"/>
      <c r="J125" s="33"/>
      <c r="K125" s="33"/>
      <c r="L125" s="4"/>
      <c r="M125" s="4"/>
      <c r="N125" s="4"/>
      <c r="O125" s="4"/>
      <c r="X125" s="33"/>
      <c r="Y125" s="33"/>
      <c r="Z125" s="33"/>
      <c r="AA125" s="4"/>
      <c r="AB125" s="4"/>
      <c r="AC125" s="4"/>
      <c r="AD125" s="4"/>
      <c r="AE125" s="4"/>
      <c r="AF125" s="33"/>
      <c r="AG125" s="4"/>
      <c r="AH125" s="4"/>
      <c r="AI125" s="4"/>
      <c r="AJ125" s="4"/>
      <c r="AK125" s="4"/>
    </row>
    <row r="126" spans="9:37" s="16" customFormat="1" x14ac:dyDescent="0.25">
      <c r="I126" s="33"/>
      <c r="J126" s="33"/>
      <c r="K126" s="33"/>
      <c r="L126" s="4"/>
      <c r="M126" s="4"/>
      <c r="N126" s="4"/>
      <c r="O126" s="4"/>
      <c r="X126" s="33"/>
      <c r="Y126" s="33"/>
      <c r="Z126" s="33"/>
      <c r="AA126" s="4"/>
      <c r="AB126" s="4"/>
      <c r="AC126" s="4"/>
      <c r="AD126" s="4"/>
      <c r="AE126" s="4"/>
      <c r="AF126" s="33"/>
      <c r="AG126" s="4"/>
      <c r="AH126" s="4"/>
      <c r="AI126" s="4"/>
      <c r="AJ126" s="4"/>
      <c r="AK126" s="4"/>
    </row>
    <row r="127" spans="9:37" s="16" customFormat="1" x14ac:dyDescent="0.25">
      <c r="I127" s="33"/>
      <c r="J127" s="33"/>
      <c r="K127" s="33"/>
      <c r="L127" s="4"/>
      <c r="M127" s="4"/>
      <c r="N127" s="4"/>
      <c r="O127" s="4"/>
      <c r="X127" s="33"/>
      <c r="Y127" s="33"/>
      <c r="Z127" s="33"/>
      <c r="AA127" s="4"/>
      <c r="AB127" s="4"/>
      <c r="AC127" s="4"/>
      <c r="AD127" s="4"/>
      <c r="AE127" s="4"/>
      <c r="AF127" s="33"/>
      <c r="AG127" s="4"/>
      <c r="AH127" s="4"/>
      <c r="AI127" s="4"/>
      <c r="AJ127" s="4"/>
      <c r="AK127" s="4"/>
    </row>
    <row r="128" spans="9:37" s="16" customFormat="1" x14ac:dyDescent="0.25">
      <c r="I128" s="33"/>
      <c r="J128" s="33"/>
      <c r="K128" s="33"/>
      <c r="L128" s="4"/>
      <c r="M128" s="4"/>
      <c r="N128" s="4"/>
      <c r="O128" s="4"/>
      <c r="X128" s="33"/>
      <c r="Y128" s="33"/>
      <c r="Z128" s="33"/>
      <c r="AA128" s="4"/>
      <c r="AB128" s="4"/>
      <c r="AC128" s="4"/>
      <c r="AD128" s="4"/>
      <c r="AE128" s="4"/>
      <c r="AF128" s="33"/>
      <c r="AG128" s="4"/>
      <c r="AH128" s="4"/>
      <c r="AI128" s="4"/>
      <c r="AJ128" s="4"/>
      <c r="AK128" s="4"/>
    </row>
    <row r="129" spans="9:37" s="16" customFormat="1" x14ac:dyDescent="0.25">
      <c r="I129" s="33"/>
      <c r="J129" s="33"/>
      <c r="K129" s="33"/>
      <c r="L129" s="4"/>
      <c r="M129" s="4"/>
      <c r="N129" s="4"/>
      <c r="O129" s="4"/>
      <c r="X129" s="33"/>
      <c r="Y129" s="33"/>
      <c r="Z129" s="33"/>
      <c r="AA129" s="4"/>
      <c r="AB129" s="4"/>
      <c r="AC129" s="4"/>
      <c r="AD129" s="4"/>
      <c r="AE129" s="4"/>
      <c r="AF129" s="33"/>
      <c r="AG129" s="4"/>
      <c r="AH129" s="4"/>
      <c r="AI129" s="4"/>
      <c r="AJ129" s="4"/>
      <c r="AK129" s="4"/>
    </row>
    <row r="130" spans="9:37" s="16" customFormat="1" x14ac:dyDescent="0.25">
      <c r="I130" s="33"/>
      <c r="J130" s="33"/>
      <c r="K130" s="33"/>
      <c r="L130" s="4"/>
      <c r="M130" s="4"/>
      <c r="N130" s="4"/>
      <c r="O130" s="4"/>
      <c r="X130" s="33"/>
      <c r="Y130" s="33"/>
      <c r="Z130" s="33"/>
      <c r="AA130" s="4"/>
      <c r="AB130" s="4"/>
      <c r="AC130" s="4"/>
      <c r="AD130" s="4"/>
      <c r="AE130" s="4"/>
      <c r="AF130" s="33"/>
      <c r="AG130" s="4"/>
      <c r="AH130" s="4"/>
      <c r="AI130" s="4"/>
      <c r="AJ130" s="4"/>
      <c r="AK130" s="4"/>
    </row>
    <row r="131" spans="9:37" s="16" customFormat="1" x14ac:dyDescent="0.25">
      <c r="I131" s="33"/>
      <c r="J131" s="33"/>
      <c r="K131" s="33"/>
      <c r="L131" s="4"/>
      <c r="M131" s="4"/>
      <c r="N131" s="4"/>
      <c r="O131" s="4"/>
      <c r="X131" s="33"/>
      <c r="Y131" s="33"/>
      <c r="Z131" s="33"/>
      <c r="AA131" s="4"/>
      <c r="AB131" s="4"/>
      <c r="AC131" s="4"/>
      <c r="AD131" s="4"/>
      <c r="AE131" s="4"/>
      <c r="AF131" s="33"/>
      <c r="AG131" s="4"/>
      <c r="AH131" s="4"/>
      <c r="AI131" s="4"/>
      <c r="AJ131" s="4"/>
      <c r="AK131" s="4"/>
    </row>
    <row r="132" spans="9:37" s="16" customFormat="1" x14ac:dyDescent="0.25">
      <c r="I132" s="33"/>
      <c r="J132" s="33"/>
      <c r="K132" s="33"/>
      <c r="L132" s="4"/>
      <c r="M132" s="4"/>
      <c r="N132" s="4"/>
      <c r="O132" s="4"/>
      <c r="X132" s="33"/>
      <c r="Y132" s="33"/>
      <c r="Z132" s="33"/>
      <c r="AA132" s="4"/>
      <c r="AB132" s="4"/>
      <c r="AC132" s="4"/>
      <c r="AD132" s="4"/>
      <c r="AE132" s="4"/>
      <c r="AF132" s="33"/>
      <c r="AG132" s="4"/>
      <c r="AH132" s="4"/>
      <c r="AI132" s="4"/>
      <c r="AJ132" s="4"/>
      <c r="AK132" s="4"/>
    </row>
    <row r="133" spans="9:37" s="16" customFormat="1" x14ac:dyDescent="0.25">
      <c r="I133" s="33"/>
      <c r="J133" s="33"/>
      <c r="K133" s="33"/>
      <c r="L133" s="4"/>
      <c r="M133" s="4"/>
      <c r="N133" s="4"/>
      <c r="O133" s="4"/>
      <c r="X133" s="33"/>
      <c r="Y133" s="33"/>
      <c r="Z133" s="33"/>
      <c r="AA133" s="4"/>
      <c r="AB133" s="4"/>
      <c r="AC133" s="4"/>
      <c r="AD133" s="4"/>
      <c r="AE133" s="4"/>
      <c r="AF133" s="33"/>
      <c r="AG133" s="4"/>
      <c r="AH133" s="4"/>
      <c r="AI133" s="4"/>
      <c r="AJ133" s="4"/>
      <c r="AK133" s="4"/>
    </row>
    <row r="134" spans="9:37" s="16" customFormat="1" x14ac:dyDescent="0.25">
      <c r="I134" s="33"/>
      <c r="J134" s="33"/>
      <c r="K134" s="33"/>
      <c r="L134" s="4"/>
      <c r="M134" s="4"/>
      <c r="N134" s="4"/>
      <c r="O134" s="4"/>
      <c r="X134" s="33"/>
      <c r="Y134" s="33"/>
      <c r="Z134" s="33"/>
      <c r="AA134" s="4"/>
      <c r="AB134" s="4"/>
      <c r="AC134" s="4"/>
      <c r="AD134" s="4"/>
      <c r="AE134" s="4"/>
      <c r="AF134" s="33"/>
      <c r="AG134" s="4"/>
      <c r="AH134" s="4"/>
      <c r="AI134" s="4"/>
      <c r="AJ134" s="4"/>
      <c r="AK134" s="4"/>
    </row>
    <row r="135" spans="9:37" s="16" customFormat="1" x14ac:dyDescent="0.25">
      <c r="I135" s="33"/>
      <c r="J135" s="33"/>
      <c r="K135" s="33"/>
      <c r="L135" s="4"/>
      <c r="M135" s="4"/>
      <c r="N135" s="4"/>
      <c r="O135" s="4"/>
      <c r="X135" s="33"/>
      <c r="Y135" s="33"/>
      <c r="Z135" s="33"/>
      <c r="AA135" s="4"/>
      <c r="AB135" s="4"/>
      <c r="AC135" s="4"/>
      <c r="AD135" s="4"/>
      <c r="AE135" s="4"/>
      <c r="AF135" s="33"/>
      <c r="AG135" s="4"/>
      <c r="AH135" s="4"/>
      <c r="AI135" s="4"/>
      <c r="AJ135" s="4"/>
      <c r="AK135" s="4"/>
    </row>
    <row r="136" spans="9:37" s="16" customFormat="1" x14ac:dyDescent="0.25">
      <c r="I136" s="33"/>
      <c r="J136" s="33"/>
      <c r="K136" s="33"/>
      <c r="L136" s="4"/>
      <c r="M136" s="4"/>
      <c r="N136" s="4"/>
      <c r="O136" s="4"/>
      <c r="X136" s="33"/>
      <c r="Y136" s="33"/>
      <c r="Z136" s="33"/>
      <c r="AA136" s="4"/>
      <c r="AB136" s="4"/>
      <c r="AC136" s="4"/>
      <c r="AD136" s="4"/>
      <c r="AE136" s="4"/>
      <c r="AF136" s="33"/>
      <c r="AG136" s="4"/>
      <c r="AH136" s="4"/>
      <c r="AI136" s="4"/>
      <c r="AJ136" s="4"/>
      <c r="AK136" s="4"/>
    </row>
    <row r="137" spans="9:37" s="16" customFormat="1" x14ac:dyDescent="0.25">
      <c r="I137" s="33"/>
      <c r="J137" s="33"/>
      <c r="K137" s="33"/>
      <c r="L137" s="4"/>
      <c r="M137" s="4"/>
      <c r="N137" s="4"/>
      <c r="O137" s="4"/>
      <c r="X137" s="33"/>
      <c r="Y137" s="33"/>
      <c r="Z137" s="33"/>
      <c r="AA137" s="4"/>
      <c r="AB137" s="4"/>
      <c r="AC137" s="4"/>
      <c r="AD137" s="4"/>
      <c r="AE137" s="4"/>
      <c r="AF137" s="33"/>
      <c r="AG137" s="4"/>
      <c r="AH137" s="4"/>
      <c r="AI137" s="4"/>
      <c r="AJ137" s="4"/>
      <c r="AK137" s="4"/>
    </row>
    <row r="138" spans="9:37" s="16" customFormat="1" x14ac:dyDescent="0.25">
      <c r="I138" s="33"/>
      <c r="J138" s="33"/>
      <c r="K138" s="33"/>
      <c r="L138" s="4"/>
      <c r="M138" s="4"/>
      <c r="N138" s="4"/>
      <c r="O138" s="4"/>
      <c r="X138" s="33"/>
      <c r="Y138" s="33"/>
      <c r="Z138" s="33"/>
      <c r="AA138" s="4"/>
      <c r="AB138" s="4"/>
      <c r="AC138" s="4"/>
      <c r="AD138" s="4"/>
      <c r="AE138" s="4"/>
      <c r="AF138" s="33"/>
      <c r="AG138" s="4"/>
      <c r="AH138" s="4"/>
      <c r="AI138" s="4"/>
      <c r="AJ138" s="4"/>
      <c r="AK138" s="4"/>
    </row>
    <row r="139" spans="9:37" s="16" customFormat="1" x14ac:dyDescent="0.25">
      <c r="I139" s="33"/>
      <c r="J139" s="33"/>
      <c r="K139" s="33"/>
      <c r="L139" s="4"/>
      <c r="M139" s="4"/>
      <c r="N139" s="4"/>
      <c r="O139" s="4"/>
      <c r="X139" s="33"/>
      <c r="Y139" s="33"/>
      <c r="Z139" s="33"/>
      <c r="AA139" s="4"/>
      <c r="AB139" s="4"/>
      <c r="AC139" s="4"/>
      <c r="AD139" s="4"/>
      <c r="AE139" s="4"/>
      <c r="AF139" s="33"/>
      <c r="AG139" s="4"/>
      <c r="AH139" s="4"/>
      <c r="AI139" s="4"/>
      <c r="AJ139" s="4"/>
      <c r="AK139" s="4"/>
    </row>
    <row r="140" spans="9:37" s="16" customFormat="1" x14ac:dyDescent="0.25">
      <c r="I140" s="33"/>
      <c r="J140" s="33"/>
      <c r="K140" s="33"/>
      <c r="L140" s="4"/>
      <c r="M140" s="4"/>
      <c r="N140" s="4"/>
      <c r="O140" s="4"/>
      <c r="X140" s="33"/>
      <c r="Y140" s="33"/>
      <c r="Z140" s="33"/>
      <c r="AA140" s="4"/>
      <c r="AB140" s="4"/>
      <c r="AC140" s="4"/>
      <c r="AD140" s="4"/>
      <c r="AE140" s="4"/>
      <c r="AF140" s="33"/>
      <c r="AG140" s="4"/>
      <c r="AH140" s="4"/>
      <c r="AI140" s="4"/>
      <c r="AJ140" s="4"/>
      <c r="AK140" s="4"/>
    </row>
    <row r="141" spans="9:37" s="16" customFormat="1" x14ac:dyDescent="0.25">
      <c r="I141" s="33"/>
      <c r="J141" s="33"/>
      <c r="K141" s="33"/>
      <c r="L141" s="4"/>
      <c r="M141" s="4"/>
      <c r="N141" s="4"/>
      <c r="O141" s="4"/>
      <c r="X141" s="33"/>
      <c r="Y141" s="33"/>
      <c r="Z141" s="33"/>
      <c r="AA141" s="4"/>
      <c r="AB141" s="4"/>
      <c r="AC141" s="4"/>
      <c r="AD141" s="4"/>
      <c r="AE141" s="4"/>
      <c r="AF141" s="33"/>
      <c r="AG141" s="4"/>
      <c r="AH141" s="4"/>
      <c r="AI141" s="4"/>
      <c r="AJ141" s="4"/>
      <c r="AK141" s="4"/>
    </row>
    <row r="142" spans="9:37" s="16" customFormat="1" x14ac:dyDescent="0.25">
      <c r="I142" s="33"/>
      <c r="J142" s="33"/>
      <c r="K142" s="33"/>
      <c r="L142" s="4"/>
      <c r="M142" s="4"/>
      <c r="N142" s="4"/>
      <c r="O142" s="4"/>
      <c r="X142" s="33"/>
      <c r="Y142" s="33"/>
      <c r="Z142" s="33"/>
      <c r="AA142" s="4"/>
      <c r="AB142" s="4"/>
      <c r="AC142" s="4"/>
      <c r="AD142" s="4"/>
      <c r="AE142" s="4"/>
      <c r="AF142" s="33"/>
      <c r="AG142" s="4"/>
      <c r="AH142" s="4"/>
      <c r="AI142" s="4"/>
      <c r="AJ142" s="4"/>
      <c r="AK142" s="4"/>
    </row>
    <row r="143" spans="9:37" s="16" customFormat="1" x14ac:dyDescent="0.25">
      <c r="I143" s="33"/>
      <c r="J143" s="33"/>
      <c r="K143" s="33"/>
      <c r="L143" s="4"/>
      <c r="M143" s="4"/>
      <c r="N143" s="4"/>
      <c r="O143" s="4"/>
      <c r="X143" s="33"/>
      <c r="Y143" s="33"/>
      <c r="Z143" s="33"/>
      <c r="AA143" s="4"/>
      <c r="AB143" s="4"/>
      <c r="AC143" s="4"/>
      <c r="AD143" s="4"/>
      <c r="AE143" s="4"/>
      <c r="AF143" s="33"/>
      <c r="AG143" s="4"/>
      <c r="AH143" s="4"/>
      <c r="AI143" s="4"/>
      <c r="AJ143" s="4"/>
      <c r="AK143" s="4"/>
    </row>
    <row r="144" spans="9:37" s="16" customFormat="1" x14ac:dyDescent="0.25">
      <c r="I144" s="33"/>
      <c r="J144" s="33"/>
      <c r="K144" s="33"/>
      <c r="L144" s="4"/>
      <c r="M144" s="4"/>
      <c r="N144" s="4"/>
      <c r="O144" s="4"/>
      <c r="X144" s="33"/>
      <c r="Y144" s="33"/>
      <c r="Z144" s="33"/>
      <c r="AA144" s="4"/>
      <c r="AB144" s="4"/>
      <c r="AC144" s="4"/>
      <c r="AD144" s="4"/>
      <c r="AE144" s="4"/>
      <c r="AF144" s="33"/>
      <c r="AG144" s="4"/>
      <c r="AH144" s="4"/>
      <c r="AI144" s="4"/>
      <c r="AJ144" s="4"/>
      <c r="AK144" s="4"/>
    </row>
    <row r="145" spans="9:37" s="16" customFormat="1" x14ac:dyDescent="0.25">
      <c r="I145" s="33"/>
      <c r="J145" s="33"/>
      <c r="K145" s="33"/>
      <c r="L145" s="4"/>
      <c r="M145" s="4"/>
      <c r="N145" s="4"/>
      <c r="O145" s="4"/>
      <c r="X145" s="33"/>
      <c r="Y145" s="33"/>
      <c r="Z145" s="33"/>
      <c r="AA145" s="4"/>
      <c r="AB145" s="4"/>
      <c r="AC145" s="4"/>
      <c r="AD145" s="4"/>
      <c r="AE145" s="4"/>
      <c r="AF145" s="33"/>
      <c r="AG145" s="4"/>
      <c r="AH145" s="4"/>
      <c r="AI145" s="4"/>
      <c r="AJ145" s="4"/>
      <c r="AK145" s="4"/>
    </row>
    <row r="146" spans="9:37" s="16" customFormat="1" x14ac:dyDescent="0.25">
      <c r="I146" s="33"/>
      <c r="J146" s="33"/>
      <c r="K146" s="33"/>
      <c r="L146" s="4"/>
      <c r="M146" s="4"/>
      <c r="N146" s="4"/>
      <c r="O146" s="4"/>
      <c r="X146" s="33"/>
      <c r="Y146" s="33"/>
      <c r="Z146" s="33"/>
      <c r="AA146" s="4"/>
      <c r="AB146" s="4"/>
      <c r="AC146" s="4"/>
      <c r="AD146" s="4"/>
      <c r="AE146" s="4"/>
      <c r="AF146" s="33"/>
      <c r="AG146" s="4"/>
      <c r="AH146" s="4"/>
      <c r="AI146" s="4"/>
      <c r="AJ146" s="4"/>
      <c r="AK146" s="4"/>
    </row>
    <row r="147" spans="9:37" s="16" customFormat="1" x14ac:dyDescent="0.25">
      <c r="I147" s="33"/>
      <c r="J147" s="33"/>
      <c r="K147" s="33"/>
      <c r="L147" s="4"/>
      <c r="M147" s="4"/>
      <c r="N147" s="4"/>
      <c r="O147" s="4"/>
      <c r="X147" s="33"/>
      <c r="Y147" s="33"/>
      <c r="Z147" s="33"/>
      <c r="AA147" s="4"/>
      <c r="AB147" s="4"/>
      <c r="AC147" s="4"/>
      <c r="AD147" s="4"/>
      <c r="AE147" s="4"/>
      <c r="AF147" s="33"/>
      <c r="AG147" s="4"/>
      <c r="AH147" s="4"/>
      <c r="AI147" s="4"/>
      <c r="AJ147" s="4"/>
      <c r="AK147" s="4"/>
    </row>
    <row r="148" spans="9:37" s="16" customFormat="1" x14ac:dyDescent="0.25">
      <c r="I148" s="33"/>
      <c r="J148" s="33"/>
      <c r="K148" s="33"/>
      <c r="L148" s="4"/>
      <c r="M148" s="4"/>
      <c r="N148" s="4"/>
      <c r="O148" s="4"/>
      <c r="X148" s="33"/>
      <c r="Y148" s="33"/>
      <c r="Z148" s="33"/>
      <c r="AA148" s="4"/>
      <c r="AB148" s="4"/>
      <c r="AC148" s="4"/>
      <c r="AD148" s="4"/>
      <c r="AE148" s="4"/>
      <c r="AF148" s="33"/>
      <c r="AG148" s="4"/>
      <c r="AH148" s="4"/>
      <c r="AI148" s="4"/>
      <c r="AJ148" s="4"/>
      <c r="AK148" s="4"/>
    </row>
    <row r="149" spans="9:37" s="16" customFormat="1" x14ac:dyDescent="0.25">
      <c r="I149" s="33"/>
      <c r="J149" s="33"/>
      <c r="K149" s="33"/>
      <c r="L149" s="4"/>
      <c r="M149" s="4"/>
      <c r="N149" s="4"/>
      <c r="O149" s="4"/>
      <c r="X149" s="33"/>
      <c r="Y149" s="33"/>
      <c r="Z149" s="33"/>
      <c r="AA149" s="4"/>
      <c r="AB149" s="4"/>
      <c r="AC149" s="4"/>
      <c r="AD149" s="4"/>
      <c r="AE149" s="4"/>
      <c r="AF149" s="33"/>
      <c r="AG149" s="4"/>
      <c r="AH149" s="4"/>
      <c r="AI149" s="4"/>
      <c r="AJ149" s="4"/>
      <c r="AK149" s="4"/>
    </row>
    <row r="150" spans="9:37" s="16" customFormat="1" x14ac:dyDescent="0.25">
      <c r="I150" s="33"/>
      <c r="J150" s="33"/>
      <c r="K150" s="33"/>
      <c r="L150" s="4"/>
      <c r="M150" s="4"/>
      <c r="N150" s="4"/>
      <c r="O150" s="4"/>
      <c r="X150" s="33"/>
      <c r="Y150" s="33"/>
      <c r="Z150" s="33"/>
      <c r="AA150" s="4"/>
      <c r="AB150" s="4"/>
      <c r="AC150" s="4"/>
      <c r="AD150" s="4"/>
      <c r="AE150" s="4"/>
      <c r="AF150" s="33"/>
      <c r="AG150" s="4"/>
      <c r="AH150" s="4"/>
      <c r="AI150" s="4"/>
      <c r="AJ150" s="4"/>
      <c r="AK150" s="4"/>
    </row>
    <row r="151" spans="9:37" s="16" customFormat="1" x14ac:dyDescent="0.25">
      <c r="I151" s="33"/>
      <c r="J151" s="33"/>
      <c r="K151" s="33"/>
      <c r="L151" s="4"/>
      <c r="M151" s="4"/>
      <c r="N151" s="4"/>
      <c r="O151" s="4"/>
      <c r="X151" s="33"/>
      <c r="Y151" s="33"/>
      <c r="Z151" s="33"/>
      <c r="AA151" s="4"/>
      <c r="AB151" s="4"/>
      <c r="AC151" s="4"/>
      <c r="AD151" s="4"/>
      <c r="AE151" s="4"/>
      <c r="AF151" s="33"/>
      <c r="AG151" s="4"/>
      <c r="AH151" s="4"/>
      <c r="AI151" s="4"/>
      <c r="AJ151" s="4"/>
      <c r="AK151" s="4"/>
    </row>
    <row r="152" spans="9:37" s="16" customFormat="1" x14ac:dyDescent="0.25">
      <c r="I152" s="33"/>
      <c r="J152" s="33"/>
      <c r="K152" s="33"/>
      <c r="L152" s="4"/>
      <c r="M152" s="4"/>
      <c r="N152" s="4"/>
      <c r="O152" s="4"/>
      <c r="X152" s="33"/>
      <c r="Y152" s="33"/>
      <c r="Z152" s="33"/>
      <c r="AA152" s="4"/>
      <c r="AB152" s="4"/>
      <c r="AC152" s="4"/>
      <c r="AD152" s="4"/>
      <c r="AE152" s="4"/>
      <c r="AF152" s="33"/>
      <c r="AG152" s="4"/>
      <c r="AH152" s="4"/>
      <c r="AI152" s="4"/>
      <c r="AJ152" s="4"/>
      <c r="AK152" s="4"/>
    </row>
    <row r="153" spans="9:37" s="16" customFormat="1" x14ac:dyDescent="0.25">
      <c r="I153" s="33"/>
      <c r="J153" s="33"/>
      <c r="K153" s="33"/>
      <c r="L153" s="4"/>
      <c r="M153" s="4"/>
      <c r="N153" s="4"/>
      <c r="O153" s="4"/>
      <c r="X153" s="33"/>
      <c r="Y153" s="33"/>
      <c r="Z153" s="33"/>
      <c r="AA153" s="4"/>
      <c r="AB153" s="4"/>
      <c r="AC153" s="4"/>
      <c r="AD153" s="4"/>
      <c r="AE153" s="4"/>
      <c r="AF153" s="33"/>
      <c r="AG153" s="4"/>
      <c r="AH153" s="4"/>
      <c r="AI153" s="4"/>
      <c r="AJ153" s="4"/>
      <c r="AK153" s="4"/>
    </row>
    <row r="154" spans="9:37" s="16" customFormat="1" x14ac:dyDescent="0.25">
      <c r="I154" s="33"/>
      <c r="J154" s="33"/>
      <c r="K154" s="33"/>
      <c r="L154" s="4"/>
      <c r="M154" s="4"/>
      <c r="N154" s="4"/>
      <c r="O154" s="4"/>
      <c r="X154" s="33"/>
      <c r="Y154" s="33"/>
      <c r="Z154" s="33"/>
      <c r="AA154" s="4"/>
      <c r="AB154" s="4"/>
      <c r="AC154" s="4"/>
      <c r="AD154" s="4"/>
      <c r="AE154" s="4"/>
      <c r="AF154" s="33"/>
      <c r="AG154" s="4"/>
      <c r="AH154" s="4"/>
      <c r="AI154" s="4"/>
      <c r="AJ154" s="4"/>
      <c r="AK154" s="4"/>
    </row>
    <row r="155" spans="9:37" s="16" customFormat="1" x14ac:dyDescent="0.25">
      <c r="I155" s="33"/>
      <c r="J155" s="33"/>
      <c r="K155" s="33"/>
      <c r="L155" s="4"/>
      <c r="M155" s="4"/>
      <c r="N155" s="4"/>
      <c r="O155" s="4"/>
      <c r="X155" s="33"/>
      <c r="Y155" s="33"/>
      <c r="Z155" s="33"/>
      <c r="AA155" s="4"/>
      <c r="AB155" s="4"/>
      <c r="AC155" s="4"/>
      <c r="AD155" s="4"/>
      <c r="AE155" s="4"/>
      <c r="AF155" s="33"/>
      <c r="AG155" s="4"/>
      <c r="AH155" s="4"/>
      <c r="AI155" s="4"/>
      <c r="AJ155" s="4"/>
      <c r="AK155" s="4"/>
    </row>
    <row r="156" spans="9:37" s="16" customFormat="1" x14ac:dyDescent="0.25">
      <c r="I156" s="33"/>
      <c r="J156" s="33"/>
      <c r="K156" s="33"/>
      <c r="L156" s="4"/>
      <c r="M156" s="4"/>
      <c r="N156" s="4"/>
      <c r="O156" s="4"/>
      <c r="X156" s="33"/>
      <c r="Y156" s="33"/>
      <c r="Z156" s="33"/>
      <c r="AA156" s="4"/>
      <c r="AB156" s="4"/>
      <c r="AC156" s="4"/>
      <c r="AD156" s="4"/>
      <c r="AE156" s="4"/>
      <c r="AF156" s="33"/>
      <c r="AG156" s="4"/>
      <c r="AH156" s="4"/>
      <c r="AI156" s="4"/>
      <c r="AJ156" s="4"/>
      <c r="AK156" s="4"/>
    </row>
    <row r="157" spans="9:37" s="16" customFormat="1" x14ac:dyDescent="0.25">
      <c r="I157" s="33"/>
      <c r="J157" s="33"/>
      <c r="K157" s="33"/>
      <c r="L157" s="4"/>
      <c r="M157" s="4"/>
      <c r="N157" s="4"/>
      <c r="O157" s="4"/>
      <c r="X157" s="33"/>
      <c r="Y157" s="33"/>
      <c r="Z157" s="33"/>
      <c r="AA157" s="4"/>
      <c r="AB157" s="4"/>
      <c r="AC157" s="4"/>
      <c r="AD157" s="4"/>
      <c r="AE157" s="4"/>
      <c r="AF157" s="33"/>
      <c r="AG157" s="4"/>
      <c r="AH157" s="4"/>
      <c r="AI157" s="4"/>
      <c r="AJ157" s="4"/>
      <c r="AK157" s="4"/>
    </row>
    <row r="158" spans="9:37" s="16" customFormat="1" x14ac:dyDescent="0.25">
      <c r="I158" s="33"/>
      <c r="J158" s="33"/>
      <c r="K158" s="33"/>
      <c r="L158" s="4"/>
      <c r="M158" s="4"/>
      <c r="N158" s="4"/>
      <c r="O158" s="4"/>
      <c r="X158" s="33"/>
      <c r="Y158" s="33"/>
      <c r="Z158" s="33"/>
      <c r="AA158" s="4"/>
      <c r="AB158" s="4"/>
      <c r="AC158" s="4"/>
      <c r="AD158" s="4"/>
      <c r="AE158" s="4"/>
      <c r="AF158" s="33"/>
      <c r="AG158" s="4"/>
      <c r="AH158" s="4"/>
      <c r="AI158" s="4"/>
      <c r="AJ158" s="4"/>
      <c r="AK158" s="4"/>
    </row>
    <row r="159" spans="9:37" s="16" customFormat="1" x14ac:dyDescent="0.25">
      <c r="I159" s="33"/>
      <c r="J159" s="33"/>
      <c r="K159" s="33"/>
      <c r="L159" s="4"/>
      <c r="M159" s="4"/>
      <c r="N159" s="4"/>
      <c r="O159" s="4"/>
      <c r="X159" s="33"/>
      <c r="Y159" s="33"/>
      <c r="Z159" s="33"/>
      <c r="AA159" s="4"/>
      <c r="AB159" s="4"/>
      <c r="AC159" s="4"/>
      <c r="AD159" s="4"/>
      <c r="AE159" s="4"/>
      <c r="AF159" s="33"/>
      <c r="AG159" s="4"/>
      <c r="AH159" s="4"/>
      <c r="AI159" s="4"/>
      <c r="AJ159" s="4"/>
      <c r="AK159" s="4"/>
    </row>
    <row r="160" spans="9:37" s="16" customFormat="1" x14ac:dyDescent="0.25">
      <c r="I160" s="33"/>
      <c r="J160" s="33"/>
      <c r="K160" s="33"/>
      <c r="L160" s="4"/>
      <c r="M160" s="4"/>
      <c r="N160" s="4"/>
      <c r="O160" s="4"/>
      <c r="X160" s="33"/>
      <c r="Y160" s="33"/>
      <c r="Z160" s="33"/>
      <c r="AA160" s="4"/>
      <c r="AB160" s="4"/>
      <c r="AC160" s="4"/>
      <c r="AD160" s="4"/>
      <c r="AE160" s="4"/>
      <c r="AF160" s="33"/>
      <c r="AG160" s="4"/>
      <c r="AH160" s="4"/>
      <c r="AI160" s="4"/>
      <c r="AJ160" s="4"/>
      <c r="AK160" s="4"/>
    </row>
    <row r="161" spans="9:37" s="16" customFormat="1" x14ac:dyDescent="0.25">
      <c r="I161" s="33"/>
      <c r="J161" s="33"/>
      <c r="K161" s="33"/>
      <c r="L161" s="4"/>
      <c r="M161" s="4"/>
      <c r="N161" s="4"/>
      <c r="O161" s="4"/>
      <c r="X161" s="33"/>
      <c r="Y161" s="33"/>
      <c r="Z161" s="33"/>
      <c r="AA161" s="4"/>
      <c r="AB161" s="4"/>
      <c r="AC161" s="4"/>
      <c r="AD161" s="4"/>
      <c r="AE161" s="4"/>
      <c r="AF161" s="33"/>
      <c r="AG161" s="4"/>
      <c r="AH161" s="4"/>
      <c r="AI161" s="4"/>
      <c r="AJ161" s="4"/>
      <c r="AK161" s="4"/>
    </row>
    <row r="162" spans="9:37" s="16" customFormat="1" x14ac:dyDescent="0.25">
      <c r="I162" s="33"/>
      <c r="J162" s="33"/>
      <c r="K162" s="33"/>
      <c r="L162" s="4"/>
      <c r="M162" s="4"/>
      <c r="N162" s="4"/>
      <c r="O162" s="4"/>
      <c r="X162" s="33"/>
      <c r="Y162" s="33"/>
      <c r="Z162" s="33"/>
      <c r="AA162" s="4"/>
      <c r="AB162" s="4"/>
      <c r="AC162" s="4"/>
      <c r="AD162" s="4"/>
      <c r="AE162" s="4"/>
      <c r="AF162" s="33"/>
      <c r="AG162" s="4"/>
      <c r="AH162" s="4"/>
      <c r="AI162" s="4"/>
      <c r="AJ162" s="4"/>
      <c r="AK162" s="4"/>
    </row>
    <row r="163" spans="9:37" s="16" customFormat="1" x14ac:dyDescent="0.25">
      <c r="I163" s="33"/>
      <c r="J163" s="33"/>
      <c r="K163" s="33"/>
      <c r="L163" s="4"/>
      <c r="M163" s="4"/>
      <c r="N163" s="4"/>
      <c r="O163" s="4"/>
      <c r="X163" s="33"/>
      <c r="Y163" s="33"/>
      <c r="Z163" s="33"/>
      <c r="AA163" s="4"/>
      <c r="AB163" s="4"/>
      <c r="AC163" s="4"/>
      <c r="AD163" s="4"/>
      <c r="AE163" s="4"/>
      <c r="AF163" s="33"/>
      <c r="AG163" s="4"/>
      <c r="AH163" s="4"/>
      <c r="AI163" s="4"/>
      <c r="AJ163" s="4"/>
      <c r="AK163" s="4"/>
    </row>
    <row r="164" spans="9:37" s="16" customFormat="1" x14ac:dyDescent="0.25">
      <c r="I164" s="33"/>
      <c r="J164" s="33"/>
      <c r="K164" s="33"/>
      <c r="L164" s="4"/>
      <c r="M164" s="4"/>
      <c r="N164" s="4"/>
      <c r="O164" s="4"/>
      <c r="X164" s="33"/>
      <c r="Y164" s="33"/>
      <c r="Z164" s="33"/>
      <c r="AA164" s="4"/>
      <c r="AB164" s="4"/>
      <c r="AC164" s="4"/>
      <c r="AD164" s="4"/>
      <c r="AE164" s="4"/>
      <c r="AF164" s="33"/>
      <c r="AG164" s="4"/>
      <c r="AH164" s="4"/>
      <c r="AI164" s="4"/>
      <c r="AJ164" s="4"/>
      <c r="AK164" s="4"/>
    </row>
    <row r="165" spans="9:37" s="16" customFormat="1" x14ac:dyDescent="0.25">
      <c r="I165" s="33"/>
      <c r="J165" s="33"/>
      <c r="K165" s="33"/>
      <c r="L165" s="4"/>
      <c r="M165" s="4"/>
      <c r="N165" s="4"/>
      <c r="O165" s="4"/>
      <c r="X165" s="33"/>
      <c r="Y165" s="33"/>
      <c r="Z165" s="33"/>
      <c r="AA165" s="4"/>
      <c r="AB165" s="4"/>
      <c r="AC165" s="4"/>
      <c r="AD165" s="4"/>
      <c r="AE165" s="4"/>
      <c r="AF165" s="33"/>
      <c r="AG165" s="4"/>
      <c r="AH165" s="4"/>
      <c r="AI165" s="4"/>
      <c r="AJ165" s="4"/>
      <c r="AK165" s="4"/>
    </row>
    <row r="166" spans="9:37" s="16" customFormat="1" x14ac:dyDescent="0.25">
      <c r="I166" s="33"/>
      <c r="J166" s="33"/>
      <c r="K166" s="33"/>
      <c r="L166" s="4"/>
      <c r="M166" s="4"/>
      <c r="N166" s="4"/>
      <c r="O166" s="4"/>
      <c r="X166" s="33"/>
      <c r="Y166" s="33"/>
      <c r="Z166" s="33"/>
      <c r="AA166" s="4"/>
      <c r="AB166" s="4"/>
      <c r="AC166" s="4"/>
      <c r="AD166" s="4"/>
      <c r="AE166" s="4"/>
      <c r="AF166" s="33"/>
      <c r="AG166" s="4"/>
      <c r="AH166" s="4"/>
      <c r="AI166" s="4"/>
      <c r="AJ166" s="4"/>
      <c r="AK166" s="4"/>
    </row>
    <row r="167" spans="9:37" s="16" customFormat="1" x14ac:dyDescent="0.25">
      <c r="I167" s="33"/>
      <c r="J167" s="33"/>
      <c r="K167" s="33"/>
      <c r="L167" s="4"/>
      <c r="M167" s="4"/>
      <c r="N167" s="4"/>
      <c r="O167" s="4"/>
      <c r="X167" s="33"/>
      <c r="Y167" s="33"/>
      <c r="Z167" s="33"/>
      <c r="AA167" s="4"/>
      <c r="AB167" s="4"/>
      <c r="AC167" s="4"/>
      <c r="AD167" s="4"/>
      <c r="AE167" s="4"/>
      <c r="AF167" s="33"/>
      <c r="AG167" s="4"/>
      <c r="AH167" s="4"/>
      <c r="AI167" s="4"/>
      <c r="AJ167" s="4"/>
      <c r="AK167" s="4"/>
    </row>
    <row r="168" spans="9:37" s="16" customFormat="1" x14ac:dyDescent="0.25">
      <c r="I168" s="33"/>
      <c r="J168" s="33"/>
      <c r="K168" s="33"/>
      <c r="L168" s="4"/>
      <c r="M168" s="4"/>
      <c r="N168" s="4"/>
      <c r="O168" s="4"/>
      <c r="X168" s="33"/>
      <c r="Y168" s="33"/>
      <c r="Z168" s="33"/>
      <c r="AA168" s="4"/>
      <c r="AB168" s="4"/>
      <c r="AC168" s="4"/>
      <c r="AD168" s="4"/>
      <c r="AE168" s="4"/>
      <c r="AF168" s="33"/>
      <c r="AG168" s="4"/>
      <c r="AH168" s="4"/>
      <c r="AI168" s="4"/>
      <c r="AJ168" s="4"/>
      <c r="AK168" s="4"/>
    </row>
    <row r="169" spans="9:37" s="16" customFormat="1" x14ac:dyDescent="0.25">
      <c r="I169" s="33"/>
      <c r="J169" s="33"/>
      <c r="K169" s="33"/>
      <c r="L169" s="4"/>
      <c r="M169" s="4"/>
      <c r="N169" s="4"/>
      <c r="O169" s="4"/>
      <c r="X169" s="33"/>
      <c r="Y169" s="33"/>
      <c r="Z169" s="33"/>
      <c r="AA169" s="4"/>
      <c r="AB169" s="4"/>
      <c r="AC169" s="4"/>
      <c r="AD169" s="4"/>
      <c r="AE169" s="4"/>
      <c r="AF169" s="33"/>
      <c r="AG169" s="4"/>
      <c r="AH169" s="4"/>
      <c r="AI169" s="4"/>
      <c r="AJ169" s="4"/>
      <c r="AK169" s="4"/>
    </row>
    <row r="170" spans="9:37" s="16" customFormat="1" x14ac:dyDescent="0.25">
      <c r="I170" s="33"/>
      <c r="J170" s="33"/>
      <c r="K170" s="33"/>
      <c r="L170" s="4"/>
      <c r="M170" s="4"/>
      <c r="N170" s="4"/>
      <c r="O170" s="4"/>
      <c r="X170" s="33"/>
      <c r="Y170" s="33"/>
      <c r="Z170" s="33"/>
      <c r="AA170" s="4"/>
      <c r="AB170" s="4"/>
      <c r="AC170" s="4"/>
      <c r="AD170" s="4"/>
      <c r="AE170" s="4"/>
      <c r="AF170" s="33"/>
      <c r="AG170" s="4"/>
      <c r="AH170" s="4"/>
      <c r="AI170" s="4"/>
      <c r="AJ170" s="4"/>
      <c r="AK170" s="4"/>
    </row>
    <row r="171" spans="9:37" s="16" customFormat="1" x14ac:dyDescent="0.25">
      <c r="I171" s="33"/>
      <c r="J171" s="33"/>
      <c r="K171" s="33"/>
      <c r="L171" s="4"/>
      <c r="M171" s="4"/>
      <c r="N171" s="4"/>
      <c r="O171" s="4"/>
      <c r="X171" s="33"/>
      <c r="Y171" s="33"/>
      <c r="Z171" s="33"/>
      <c r="AA171" s="4"/>
      <c r="AB171" s="4"/>
      <c r="AC171" s="4"/>
      <c r="AD171" s="4"/>
      <c r="AE171" s="4"/>
      <c r="AF171" s="33"/>
      <c r="AG171" s="4"/>
      <c r="AH171" s="4"/>
      <c r="AI171" s="4"/>
      <c r="AJ171" s="4"/>
      <c r="AK171" s="4"/>
    </row>
    <row r="172" spans="9:37" s="16" customFormat="1" x14ac:dyDescent="0.25">
      <c r="I172" s="33"/>
      <c r="J172" s="33"/>
      <c r="K172" s="33"/>
      <c r="L172" s="4"/>
      <c r="M172" s="4"/>
      <c r="N172" s="4"/>
      <c r="O172" s="4"/>
      <c r="X172" s="33"/>
      <c r="Y172" s="33"/>
      <c r="Z172" s="33"/>
      <c r="AA172" s="4"/>
      <c r="AB172" s="4"/>
      <c r="AC172" s="4"/>
      <c r="AD172" s="4"/>
      <c r="AE172" s="4"/>
      <c r="AF172" s="33"/>
      <c r="AG172" s="4"/>
      <c r="AH172" s="4"/>
      <c r="AI172" s="4"/>
      <c r="AJ172" s="4"/>
      <c r="AK172" s="4"/>
    </row>
    <row r="173" spans="9:37" s="16" customFormat="1" x14ac:dyDescent="0.25">
      <c r="I173" s="33"/>
      <c r="J173" s="33"/>
      <c r="K173" s="33"/>
      <c r="L173" s="4"/>
      <c r="M173" s="4"/>
      <c r="N173" s="4"/>
      <c r="O173" s="4"/>
      <c r="X173" s="33"/>
      <c r="Y173" s="33"/>
      <c r="Z173" s="33"/>
      <c r="AA173" s="4"/>
      <c r="AB173" s="4"/>
      <c r="AC173" s="4"/>
      <c r="AD173" s="4"/>
      <c r="AE173" s="4"/>
      <c r="AF173" s="33"/>
      <c r="AG173" s="4"/>
      <c r="AH173" s="4"/>
      <c r="AI173" s="4"/>
      <c r="AJ173" s="4"/>
      <c r="AK173" s="4"/>
    </row>
    <row r="174" spans="9:37" s="16" customFormat="1" x14ac:dyDescent="0.25">
      <c r="I174" s="33"/>
      <c r="J174" s="33"/>
      <c r="K174" s="33"/>
      <c r="L174" s="4"/>
      <c r="M174" s="4"/>
      <c r="N174" s="4"/>
      <c r="O174" s="4"/>
      <c r="X174" s="33"/>
      <c r="Y174" s="33"/>
      <c r="Z174" s="33"/>
      <c r="AA174" s="4"/>
      <c r="AB174" s="4"/>
      <c r="AC174" s="4"/>
      <c r="AD174" s="4"/>
      <c r="AE174" s="4"/>
      <c r="AF174" s="33"/>
      <c r="AG174" s="4"/>
      <c r="AH174" s="4"/>
      <c r="AI174" s="4"/>
      <c r="AJ174" s="4"/>
      <c r="AK174" s="4"/>
    </row>
    <row r="175" spans="9:37" s="16" customFormat="1" x14ac:dyDescent="0.25">
      <c r="I175" s="33"/>
      <c r="J175" s="33"/>
      <c r="K175" s="33"/>
      <c r="L175" s="4"/>
      <c r="M175" s="4"/>
      <c r="N175" s="4"/>
      <c r="O175" s="4"/>
      <c r="X175" s="33"/>
      <c r="Y175" s="33"/>
      <c r="Z175" s="33"/>
      <c r="AA175" s="4"/>
      <c r="AB175" s="4"/>
      <c r="AC175" s="4"/>
      <c r="AD175" s="4"/>
      <c r="AE175" s="4"/>
      <c r="AF175" s="33"/>
      <c r="AG175" s="4"/>
      <c r="AH175" s="4"/>
      <c r="AI175" s="4"/>
      <c r="AJ175" s="4"/>
      <c r="AK175" s="4"/>
    </row>
    <row r="176" spans="9:37" s="16" customFormat="1" x14ac:dyDescent="0.25">
      <c r="I176" s="33"/>
      <c r="J176" s="33"/>
      <c r="K176" s="33"/>
      <c r="L176" s="4"/>
      <c r="M176" s="4"/>
      <c r="N176" s="4"/>
      <c r="O176" s="4"/>
      <c r="X176" s="33"/>
      <c r="Y176" s="33"/>
      <c r="Z176" s="33"/>
      <c r="AA176" s="4"/>
      <c r="AB176" s="4"/>
      <c r="AC176" s="4"/>
      <c r="AD176" s="4"/>
      <c r="AE176" s="4"/>
      <c r="AF176" s="33"/>
      <c r="AG176" s="4"/>
      <c r="AH176" s="4"/>
      <c r="AI176" s="4"/>
      <c r="AJ176" s="4"/>
      <c r="AK176" s="4"/>
    </row>
    <row r="177" spans="9:37" s="16" customFormat="1" x14ac:dyDescent="0.25">
      <c r="I177" s="33"/>
      <c r="J177" s="33"/>
      <c r="K177" s="33"/>
      <c r="L177" s="4"/>
      <c r="M177" s="4"/>
      <c r="N177" s="4"/>
      <c r="O177" s="4"/>
      <c r="X177" s="33"/>
      <c r="Y177" s="33"/>
      <c r="Z177" s="33"/>
      <c r="AA177" s="4"/>
      <c r="AB177" s="4"/>
      <c r="AC177" s="4"/>
      <c r="AD177" s="4"/>
      <c r="AE177" s="4"/>
      <c r="AF177" s="33"/>
      <c r="AG177" s="4"/>
      <c r="AH177" s="4"/>
      <c r="AI177" s="4"/>
      <c r="AJ177" s="4"/>
      <c r="AK177" s="4"/>
    </row>
    <row r="178" spans="9:37" s="16" customFormat="1" x14ac:dyDescent="0.25">
      <c r="I178" s="33"/>
      <c r="J178" s="33"/>
      <c r="K178" s="33"/>
      <c r="L178" s="4"/>
      <c r="M178" s="4"/>
      <c r="N178" s="4"/>
      <c r="O178" s="4"/>
      <c r="X178" s="33"/>
      <c r="Y178" s="33"/>
      <c r="Z178" s="33"/>
      <c r="AA178" s="4"/>
      <c r="AB178" s="4"/>
      <c r="AC178" s="4"/>
      <c r="AD178" s="4"/>
      <c r="AE178" s="4"/>
      <c r="AF178" s="33"/>
      <c r="AG178" s="4"/>
      <c r="AH178" s="4"/>
      <c r="AI178" s="4"/>
      <c r="AJ178" s="4"/>
      <c r="AK178" s="4"/>
    </row>
    <row r="179" spans="9:37" s="16" customFormat="1" x14ac:dyDescent="0.25">
      <c r="I179" s="33"/>
      <c r="J179" s="33"/>
      <c r="K179" s="33"/>
      <c r="L179" s="4"/>
      <c r="M179" s="4"/>
      <c r="N179" s="4"/>
      <c r="O179" s="4"/>
      <c r="X179" s="33"/>
      <c r="Y179" s="33"/>
      <c r="Z179" s="33"/>
      <c r="AA179" s="4"/>
      <c r="AB179" s="4"/>
      <c r="AC179" s="4"/>
      <c r="AD179" s="4"/>
      <c r="AE179" s="4"/>
      <c r="AF179" s="33"/>
      <c r="AG179" s="4"/>
      <c r="AH179" s="4"/>
      <c r="AI179" s="4"/>
      <c r="AJ179" s="4"/>
      <c r="AK179" s="4"/>
    </row>
    <row r="180" spans="9:37" s="16" customFormat="1" x14ac:dyDescent="0.25">
      <c r="I180" s="33"/>
      <c r="J180" s="33"/>
      <c r="K180" s="33"/>
      <c r="L180" s="4"/>
      <c r="M180" s="4"/>
      <c r="N180" s="4"/>
      <c r="O180" s="4"/>
      <c r="X180" s="33"/>
      <c r="Y180" s="33"/>
      <c r="Z180" s="33"/>
      <c r="AA180" s="4"/>
      <c r="AB180" s="4"/>
      <c r="AC180" s="4"/>
      <c r="AD180" s="4"/>
      <c r="AE180" s="4"/>
      <c r="AF180" s="33"/>
      <c r="AG180" s="4"/>
      <c r="AH180" s="4"/>
      <c r="AI180" s="4"/>
      <c r="AJ180" s="4"/>
      <c r="AK180" s="4"/>
    </row>
    <row r="181" spans="9:37" s="16" customFormat="1" x14ac:dyDescent="0.25">
      <c r="I181" s="33"/>
      <c r="J181" s="33"/>
      <c r="K181" s="33"/>
      <c r="L181" s="4"/>
      <c r="M181" s="4"/>
      <c r="N181" s="4"/>
      <c r="O181" s="4"/>
      <c r="X181" s="33"/>
      <c r="Y181" s="33"/>
      <c r="Z181" s="33"/>
      <c r="AA181" s="4"/>
      <c r="AB181" s="4"/>
      <c r="AC181" s="4"/>
      <c r="AD181" s="4"/>
      <c r="AE181" s="4"/>
      <c r="AF181" s="33"/>
      <c r="AG181" s="4"/>
      <c r="AH181" s="4"/>
      <c r="AI181" s="4"/>
      <c r="AJ181" s="4"/>
      <c r="AK181" s="4"/>
    </row>
    <row r="182" spans="9:37" s="16" customFormat="1" x14ac:dyDescent="0.25">
      <c r="I182" s="33"/>
      <c r="J182" s="33"/>
      <c r="K182" s="33"/>
      <c r="L182" s="4"/>
      <c r="M182" s="4"/>
      <c r="N182" s="4"/>
      <c r="O182" s="4"/>
      <c r="X182" s="33"/>
      <c r="Y182" s="33"/>
      <c r="Z182" s="33"/>
      <c r="AA182" s="4"/>
      <c r="AB182" s="4"/>
      <c r="AC182" s="4"/>
      <c r="AD182" s="4"/>
      <c r="AE182" s="4"/>
      <c r="AF182" s="33"/>
      <c r="AG182" s="4"/>
      <c r="AH182" s="4"/>
      <c r="AI182" s="4"/>
      <c r="AJ182" s="4"/>
      <c r="AK182" s="4"/>
    </row>
    <row r="183" spans="9:37" s="16" customFormat="1" x14ac:dyDescent="0.25">
      <c r="I183" s="33"/>
      <c r="J183" s="33"/>
      <c r="K183" s="33"/>
      <c r="L183" s="4"/>
      <c r="M183" s="4"/>
      <c r="N183" s="4"/>
      <c r="O183" s="4"/>
      <c r="X183" s="33"/>
      <c r="Y183" s="33"/>
      <c r="Z183" s="33"/>
      <c r="AA183" s="4"/>
      <c r="AB183" s="4"/>
      <c r="AC183" s="4"/>
      <c r="AD183" s="4"/>
      <c r="AE183" s="4"/>
      <c r="AF183" s="33"/>
      <c r="AG183" s="4"/>
      <c r="AH183" s="4"/>
      <c r="AI183" s="4"/>
      <c r="AJ183" s="4"/>
      <c r="AK183" s="4"/>
    </row>
    <row r="184" spans="9:37" s="16" customFormat="1" x14ac:dyDescent="0.25">
      <c r="I184" s="33"/>
      <c r="J184" s="33"/>
      <c r="K184" s="33"/>
      <c r="L184" s="4"/>
      <c r="M184" s="4"/>
      <c r="N184" s="4"/>
      <c r="O184" s="4"/>
      <c r="X184" s="33"/>
      <c r="Y184" s="33"/>
      <c r="Z184" s="33"/>
      <c r="AA184" s="4"/>
      <c r="AB184" s="4"/>
      <c r="AC184" s="4"/>
      <c r="AD184" s="4"/>
      <c r="AE184" s="4"/>
      <c r="AF184" s="33"/>
      <c r="AG184" s="4"/>
      <c r="AH184" s="4"/>
      <c r="AI184" s="4"/>
      <c r="AJ184" s="4"/>
      <c r="AK184" s="4"/>
    </row>
    <row r="185" spans="9:37" s="16" customFormat="1" x14ac:dyDescent="0.25">
      <c r="I185" s="33"/>
      <c r="J185" s="33"/>
      <c r="K185" s="33"/>
      <c r="L185" s="4"/>
      <c r="M185" s="4"/>
      <c r="N185" s="4"/>
      <c r="O185" s="4"/>
      <c r="X185" s="33"/>
      <c r="Y185" s="33"/>
      <c r="Z185" s="33"/>
      <c r="AA185" s="4"/>
      <c r="AB185" s="4"/>
      <c r="AC185" s="4"/>
      <c r="AD185" s="4"/>
      <c r="AE185" s="4"/>
      <c r="AF185" s="33"/>
      <c r="AG185" s="4"/>
      <c r="AH185" s="4"/>
      <c r="AI185" s="4"/>
      <c r="AJ185" s="4"/>
      <c r="AK185" s="4"/>
    </row>
    <row r="186" spans="9:37" s="16" customFormat="1" x14ac:dyDescent="0.25">
      <c r="I186" s="33"/>
      <c r="J186" s="33"/>
      <c r="K186" s="33"/>
      <c r="L186" s="4"/>
      <c r="M186" s="4"/>
      <c r="N186" s="4"/>
      <c r="O186" s="4"/>
      <c r="X186" s="33"/>
      <c r="Y186" s="33"/>
      <c r="Z186" s="33"/>
      <c r="AA186" s="4"/>
      <c r="AB186" s="4"/>
      <c r="AC186" s="4"/>
      <c r="AD186" s="4"/>
      <c r="AE186" s="4"/>
      <c r="AF186" s="33"/>
      <c r="AG186" s="4"/>
      <c r="AH186" s="4"/>
      <c r="AI186" s="4"/>
      <c r="AJ186" s="4"/>
      <c r="AK186" s="4"/>
    </row>
    <row r="187" spans="9:37" s="16" customFormat="1" x14ac:dyDescent="0.25">
      <c r="I187" s="33"/>
      <c r="J187" s="33"/>
      <c r="K187" s="33"/>
      <c r="L187" s="4"/>
      <c r="M187" s="4"/>
      <c r="N187" s="4"/>
      <c r="O187" s="4"/>
      <c r="X187" s="33"/>
      <c r="Y187" s="33"/>
      <c r="Z187" s="33"/>
      <c r="AA187" s="4"/>
      <c r="AB187" s="4"/>
      <c r="AC187" s="4"/>
      <c r="AD187" s="4"/>
      <c r="AE187" s="4"/>
      <c r="AF187" s="33"/>
      <c r="AG187" s="4"/>
      <c r="AH187" s="4"/>
      <c r="AI187" s="4"/>
      <c r="AJ187" s="4"/>
      <c r="AK187" s="4"/>
    </row>
    <row r="188" spans="9:37" s="16" customFormat="1" x14ac:dyDescent="0.25">
      <c r="I188" s="33"/>
      <c r="J188" s="33"/>
      <c r="K188" s="33"/>
      <c r="L188" s="4"/>
      <c r="M188" s="4"/>
      <c r="N188" s="4"/>
      <c r="O188" s="4"/>
      <c r="X188" s="33"/>
      <c r="Y188" s="33"/>
      <c r="Z188" s="33"/>
      <c r="AA188" s="4"/>
      <c r="AB188" s="4"/>
      <c r="AC188" s="4"/>
      <c r="AD188" s="4"/>
      <c r="AE188" s="4"/>
      <c r="AF188" s="33"/>
      <c r="AG188" s="4"/>
      <c r="AH188" s="4"/>
      <c r="AI188" s="4"/>
      <c r="AJ188" s="4"/>
      <c r="AK188" s="4"/>
    </row>
    <row r="189" spans="9:37" s="16" customFormat="1" x14ac:dyDescent="0.25">
      <c r="I189" s="33"/>
      <c r="J189" s="33"/>
      <c r="K189" s="33"/>
      <c r="L189" s="4"/>
      <c r="M189" s="4"/>
      <c r="N189" s="4"/>
      <c r="O189" s="4"/>
      <c r="X189" s="33"/>
      <c r="Y189" s="33"/>
      <c r="Z189" s="33"/>
      <c r="AA189" s="4"/>
      <c r="AB189" s="4"/>
      <c r="AC189" s="4"/>
      <c r="AD189" s="4"/>
      <c r="AE189" s="4"/>
      <c r="AF189" s="33"/>
      <c r="AG189" s="4"/>
      <c r="AH189" s="4"/>
      <c r="AI189" s="4"/>
      <c r="AJ189" s="4"/>
      <c r="AK189" s="4"/>
    </row>
    <row r="190" spans="9:37" s="16" customFormat="1" x14ac:dyDescent="0.25">
      <c r="I190" s="33"/>
      <c r="J190" s="33"/>
      <c r="K190" s="33"/>
      <c r="L190" s="4"/>
      <c r="M190" s="4"/>
      <c r="N190" s="4"/>
      <c r="O190" s="4"/>
      <c r="X190" s="33"/>
      <c r="Y190" s="33"/>
      <c r="Z190" s="33"/>
      <c r="AA190" s="4"/>
      <c r="AB190" s="4"/>
      <c r="AC190" s="4"/>
      <c r="AD190" s="4"/>
      <c r="AE190" s="4"/>
      <c r="AF190" s="33"/>
      <c r="AG190" s="4"/>
      <c r="AH190" s="4"/>
      <c r="AI190" s="4"/>
      <c r="AJ190" s="4"/>
      <c r="AK190" s="4"/>
    </row>
    <row r="191" spans="9:37" s="16" customFormat="1" x14ac:dyDescent="0.25">
      <c r="I191" s="33"/>
      <c r="J191" s="33"/>
      <c r="K191" s="33"/>
      <c r="L191" s="4"/>
      <c r="M191" s="4"/>
      <c r="N191" s="4"/>
      <c r="O191" s="4"/>
      <c r="X191" s="33"/>
      <c r="Y191" s="33"/>
      <c r="Z191" s="33"/>
      <c r="AA191" s="4"/>
      <c r="AB191" s="4"/>
      <c r="AC191" s="4"/>
      <c r="AD191" s="4"/>
      <c r="AE191" s="4"/>
      <c r="AF191" s="33"/>
      <c r="AG191" s="4"/>
      <c r="AH191" s="4"/>
      <c r="AI191" s="4"/>
      <c r="AJ191" s="4"/>
      <c r="AK191" s="4"/>
    </row>
    <row r="192" spans="9:37" s="16" customFormat="1" x14ac:dyDescent="0.25">
      <c r="I192" s="33"/>
      <c r="J192" s="33"/>
      <c r="K192" s="33"/>
      <c r="L192" s="4"/>
      <c r="M192" s="4"/>
      <c r="N192" s="4"/>
      <c r="O192" s="4"/>
      <c r="X192" s="33"/>
      <c r="Y192" s="33"/>
      <c r="Z192" s="33"/>
      <c r="AA192" s="4"/>
      <c r="AB192" s="4"/>
      <c r="AC192" s="4"/>
      <c r="AD192" s="4"/>
      <c r="AE192" s="4"/>
      <c r="AF192" s="33"/>
      <c r="AG192" s="4"/>
      <c r="AH192" s="4"/>
      <c r="AI192" s="4"/>
      <c r="AJ192" s="4"/>
      <c r="AK192" s="4"/>
    </row>
    <row r="193" spans="9:37" s="16" customFormat="1" x14ac:dyDescent="0.25">
      <c r="I193" s="33"/>
      <c r="J193" s="33"/>
      <c r="K193" s="33"/>
      <c r="L193" s="4"/>
      <c r="M193" s="4"/>
      <c r="N193" s="4"/>
      <c r="O193" s="4"/>
      <c r="X193" s="33"/>
      <c r="Y193" s="33"/>
      <c r="Z193" s="33"/>
      <c r="AA193" s="4"/>
      <c r="AB193" s="4"/>
      <c r="AC193" s="4"/>
      <c r="AD193" s="4"/>
      <c r="AE193" s="4"/>
      <c r="AF193" s="33"/>
      <c r="AG193" s="4"/>
      <c r="AH193" s="4"/>
      <c r="AI193" s="4"/>
      <c r="AJ193" s="4"/>
      <c r="AK193" s="4"/>
    </row>
    <row r="194" spans="9:37" s="16" customFormat="1" x14ac:dyDescent="0.25">
      <c r="I194" s="33"/>
      <c r="J194" s="33"/>
      <c r="K194" s="33"/>
      <c r="L194" s="4"/>
      <c r="M194" s="4"/>
      <c r="N194" s="4"/>
      <c r="O194" s="4"/>
      <c r="X194" s="33"/>
      <c r="Y194" s="33"/>
      <c r="Z194" s="33"/>
      <c r="AA194" s="4"/>
      <c r="AB194" s="4"/>
      <c r="AC194" s="4"/>
      <c r="AD194" s="4"/>
      <c r="AE194" s="4"/>
      <c r="AF194" s="33"/>
      <c r="AG194" s="4"/>
      <c r="AH194" s="4"/>
      <c r="AI194" s="4"/>
      <c r="AJ194" s="4"/>
      <c r="AK194" s="4"/>
    </row>
    <row r="195" spans="9:37" s="16" customFormat="1" x14ac:dyDescent="0.25">
      <c r="I195" s="33"/>
      <c r="J195" s="33"/>
      <c r="K195" s="33"/>
      <c r="L195" s="4"/>
      <c r="M195" s="4"/>
      <c r="N195" s="4"/>
      <c r="O195" s="4"/>
      <c r="X195" s="33"/>
      <c r="Y195" s="33"/>
      <c r="Z195" s="33"/>
      <c r="AA195" s="4"/>
      <c r="AB195" s="4"/>
      <c r="AC195" s="4"/>
      <c r="AD195" s="4"/>
      <c r="AE195" s="4"/>
      <c r="AF195" s="33"/>
      <c r="AG195" s="4"/>
      <c r="AH195" s="4"/>
      <c r="AI195" s="4"/>
      <c r="AJ195" s="4"/>
      <c r="AK195" s="4"/>
    </row>
    <row r="196" spans="9:37" s="16" customFormat="1" x14ac:dyDescent="0.25">
      <c r="I196" s="33"/>
      <c r="J196" s="33"/>
      <c r="K196" s="33"/>
      <c r="L196" s="4"/>
      <c r="M196" s="4"/>
      <c r="N196" s="4"/>
      <c r="O196" s="4"/>
      <c r="X196" s="33"/>
      <c r="Y196" s="33"/>
      <c r="Z196" s="33"/>
      <c r="AA196" s="4"/>
      <c r="AB196" s="4"/>
      <c r="AC196" s="4"/>
      <c r="AD196" s="4"/>
      <c r="AE196" s="4"/>
      <c r="AF196" s="33"/>
      <c r="AG196" s="4"/>
      <c r="AH196" s="4"/>
      <c r="AI196" s="4"/>
      <c r="AJ196" s="4"/>
      <c r="AK196" s="4"/>
    </row>
    <row r="197" spans="9:37" s="16" customFormat="1" x14ac:dyDescent="0.25">
      <c r="I197" s="33"/>
      <c r="J197" s="33"/>
      <c r="K197" s="33"/>
      <c r="L197" s="4"/>
      <c r="M197" s="4"/>
      <c r="N197" s="4"/>
      <c r="O197" s="4"/>
      <c r="X197" s="33"/>
      <c r="Y197" s="33"/>
      <c r="Z197" s="33"/>
      <c r="AA197" s="4"/>
      <c r="AB197" s="4"/>
      <c r="AC197" s="4"/>
      <c r="AD197" s="4"/>
      <c r="AE197" s="4"/>
      <c r="AF197" s="33"/>
      <c r="AG197" s="4"/>
      <c r="AH197" s="4"/>
      <c r="AI197" s="4"/>
      <c r="AJ197" s="4"/>
      <c r="AK197" s="4"/>
    </row>
    <row r="198" spans="9:37" s="16" customFormat="1" x14ac:dyDescent="0.25">
      <c r="I198" s="33"/>
      <c r="J198" s="33"/>
      <c r="K198" s="33"/>
      <c r="L198" s="4"/>
      <c r="M198" s="4"/>
      <c r="N198" s="4"/>
      <c r="O198" s="4"/>
      <c r="X198" s="33"/>
      <c r="Y198" s="33"/>
      <c r="Z198" s="33"/>
      <c r="AA198" s="4"/>
      <c r="AB198" s="4"/>
      <c r="AC198" s="4"/>
      <c r="AD198" s="4"/>
      <c r="AE198" s="4"/>
      <c r="AF198" s="33"/>
      <c r="AG198" s="4"/>
      <c r="AH198" s="4"/>
      <c r="AI198" s="4"/>
      <c r="AJ198" s="4"/>
      <c r="AK198" s="4"/>
    </row>
    <row r="199" spans="9:37" s="16" customFormat="1" x14ac:dyDescent="0.25">
      <c r="I199" s="33"/>
      <c r="J199" s="33"/>
      <c r="K199" s="33"/>
      <c r="L199" s="4"/>
      <c r="M199" s="4"/>
      <c r="N199" s="4"/>
      <c r="O199" s="4"/>
      <c r="X199" s="33"/>
      <c r="Y199" s="33"/>
      <c r="Z199" s="33"/>
      <c r="AA199" s="4"/>
      <c r="AB199" s="4"/>
      <c r="AC199" s="4"/>
      <c r="AD199" s="4"/>
      <c r="AE199" s="4"/>
      <c r="AF199" s="33"/>
      <c r="AG199" s="4"/>
      <c r="AH199" s="4"/>
      <c r="AI199" s="4"/>
      <c r="AJ199" s="4"/>
      <c r="AK199" s="4"/>
    </row>
    <row r="200" spans="9:37" s="16" customFormat="1" x14ac:dyDescent="0.25">
      <c r="I200" s="33"/>
      <c r="J200" s="33"/>
      <c r="K200" s="33"/>
      <c r="L200" s="4"/>
      <c r="M200" s="4"/>
      <c r="N200" s="4"/>
      <c r="O200" s="4"/>
      <c r="X200" s="33"/>
      <c r="Y200" s="33"/>
      <c r="Z200" s="33"/>
      <c r="AA200" s="4"/>
      <c r="AB200" s="4"/>
      <c r="AC200" s="4"/>
      <c r="AD200" s="4"/>
      <c r="AE200" s="4"/>
      <c r="AF200" s="33"/>
      <c r="AG200" s="4"/>
      <c r="AH200" s="4"/>
      <c r="AI200" s="4"/>
      <c r="AJ200" s="4"/>
      <c r="AK200" s="4"/>
    </row>
    <row r="201" spans="9:37" s="16" customFormat="1" x14ac:dyDescent="0.25">
      <c r="I201" s="33"/>
      <c r="J201" s="33"/>
      <c r="K201" s="33"/>
      <c r="L201" s="4"/>
      <c r="M201" s="4"/>
      <c r="N201" s="4"/>
      <c r="O201" s="4"/>
      <c r="X201" s="33"/>
      <c r="Y201" s="33"/>
      <c r="Z201" s="33"/>
      <c r="AA201" s="4"/>
      <c r="AB201" s="4"/>
      <c r="AC201" s="4"/>
      <c r="AD201" s="4"/>
      <c r="AE201" s="4"/>
      <c r="AF201" s="33"/>
      <c r="AG201" s="4"/>
      <c r="AH201" s="4"/>
      <c r="AI201" s="4"/>
      <c r="AJ201" s="4"/>
      <c r="AK201" s="4"/>
    </row>
    <row r="202" spans="9:37" s="16" customFormat="1" x14ac:dyDescent="0.25">
      <c r="I202" s="33"/>
      <c r="J202" s="33"/>
      <c r="K202" s="33"/>
      <c r="L202" s="4"/>
      <c r="M202" s="4"/>
      <c r="N202" s="4"/>
      <c r="O202" s="4"/>
      <c r="X202" s="33"/>
      <c r="Y202" s="33"/>
      <c r="Z202" s="33"/>
      <c r="AA202" s="4"/>
      <c r="AB202" s="4"/>
      <c r="AC202" s="4"/>
      <c r="AD202" s="4"/>
      <c r="AE202" s="4"/>
      <c r="AF202" s="33"/>
      <c r="AG202" s="4"/>
      <c r="AH202" s="4"/>
      <c r="AI202" s="4"/>
      <c r="AJ202" s="4"/>
      <c r="AK202" s="4"/>
    </row>
    <row r="203" spans="9:37" s="16" customFormat="1" x14ac:dyDescent="0.25">
      <c r="I203" s="33"/>
      <c r="J203" s="33"/>
      <c r="K203" s="33"/>
      <c r="L203" s="4"/>
      <c r="M203" s="4"/>
      <c r="N203" s="4"/>
      <c r="O203" s="4"/>
      <c r="X203" s="33"/>
      <c r="Y203" s="33"/>
      <c r="Z203" s="33"/>
      <c r="AA203" s="4"/>
      <c r="AB203" s="4"/>
      <c r="AC203" s="4"/>
      <c r="AD203" s="4"/>
      <c r="AE203" s="4"/>
      <c r="AF203" s="33"/>
      <c r="AG203" s="4"/>
      <c r="AH203" s="4"/>
      <c r="AI203" s="4"/>
      <c r="AJ203" s="4"/>
      <c r="AK203" s="4"/>
    </row>
    <row r="204" spans="9:37" s="16" customFormat="1" x14ac:dyDescent="0.25">
      <c r="I204" s="33"/>
      <c r="J204" s="33"/>
      <c r="K204" s="33"/>
      <c r="L204" s="4"/>
      <c r="M204" s="4"/>
      <c r="N204" s="4"/>
      <c r="O204" s="4"/>
      <c r="X204" s="33"/>
      <c r="Y204" s="33"/>
      <c r="Z204" s="33"/>
      <c r="AA204" s="4"/>
      <c r="AB204" s="4"/>
      <c r="AC204" s="4"/>
      <c r="AD204" s="4"/>
      <c r="AE204" s="4"/>
      <c r="AF204" s="33"/>
      <c r="AG204" s="4"/>
      <c r="AH204" s="4"/>
      <c r="AI204" s="4"/>
      <c r="AJ204" s="4"/>
      <c r="AK204" s="4"/>
    </row>
    <row r="205" spans="9:37" s="16" customFormat="1" x14ac:dyDescent="0.25">
      <c r="I205" s="33"/>
      <c r="J205" s="33"/>
      <c r="K205" s="33"/>
      <c r="L205" s="4"/>
      <c r="M205" s="4"/>
      <c r="N205" s="4"/>
      <c r="O205" s="4"/>
      <c r="X205" s="33"/>
      <c r="Y205" s="33"/>
      <c r="Z205" s="33"/>
      <c r="AA205" s="4"/>
      <c r="AB205" s="4"/>
      <c r="AC205" s="4"/>
      <c r="AD205" s="4"/>
      <c r="AE205" s="4"/>
      <c r="AF205" s="33"/>
      <c r="AG205" s="4"/>
      <c r="AH205" s="4"/>
      <c r="AI205" s="4"/>
      <c r="AJ205" s="4"/>
      <c r="AK205" s="4"/>
    </row>
    <row r="206" spans="9:37" s="16" customFormat="1" x14ac:dyDescent="0.25">
      <c r="I206" s="33"/>
      <c r="J206" s="33"/>
      <c r="K206" s="33"/>
      <c r="L206" s="4"/>
      <c r="M206" s="4"/>
      <c r="N206" s="4"/>
      <c r="O206" s="4"/>
      <c r="X206" s="33"/>
      <c r="Y206" s="33"/>
      <c r="Z206" s="33"/>
      <c r="AA206" s="4"/>
      <c r="AB206" s="4"/>
      <c r="AC206" s="4"/>
      <c r="AD206" s="4"/>
      <c r="AE206" s="4"/>
      <c r="AF206" s="33"/>
      <c r="AG206" s="4"/>
      <c r="AH206" s="4"/>
      <c r="AI206" s="4"/>
      <c r="AJ206" s="4"/>
      <c r="AK206" s="4"/>
    </row>
    <row r="207" spans="9:37" s="16" customFormat="1" x14ac:dyDescent="0.25">
      <c r="I207" s="33"/>
      <c r="J207" s="33"/>
      <c r="K207" s="33"/>
      <c r="L207" s="4"/>
      <c r="M207" s="4"/>
      <c r="N207" s="4"/>
      <c r="O207" s="4"/>
      <c r="X207" s="33"/>
      <c r="Y207" s="33"/>
      <c r="Z207" s="33"/>
      <c r="AA207" s="4"/>
      <c r="AB207" s="4"/>
      <c r="AC207" s="4"/>
      <c r="AD207" s="4"/>
      <c r="AE207" s="4"/>
      <c r="AF207" s="33"/>
      <c r="AG207" s="4"/>
      <c r="AH207" s="4"/>
      <c r="AI207" s="4"/>
      <c r="AJ207" s="4"/>
      <c r="AK207" s="4"/>
    </row>
    <row r="208" spans="9:37" s="16" customFormat="1" x14ac:dyDescent="0.25">
      <c r="I208" s="33"/>
      <c r="J208" s="33"/>
      <c r="K208" s="33"/>
      <c r="L208" s="4"/>
      <c r="M208" s="4"/>
      <c r="N208" s="4"/>
      <c r="O208" s="4"/>
      <c r="X208" s="33"/>
      <c r="Y208" s="33"/>
      <c r="Z208" s="33"/>
      <c r="AA208" s="4"/>
      <c r="AB208" s="4"/>
      <c r="AC208" s="4"/>
      <c r="AD208" s="4"/>
      <c r="AE208" s="4"/>
      <c r="AF208" s="33"/>
      <c r="AG208" s="4"/>
      <c r="AH208" s="4"/>
      <c r="AI208" s="4"/>
      <c r="AJ208" s="4"/>
      <c r="AK208" s="4"/>
    </row>
    <row r="209" spans="9:37" s="16" customFormat="1" x14ac:dyDescent="0.25">
      <c r="I209" s="33"/>
      <c r="J209" s="33"/>
      <c r="K209" s="33"/>
      <c r="L209" s="4"/>
      <c r="M209" s="4"/>
      <c r="N209" s="4"/>
      <c r="O209" s="4"/>
      <c r="X209" s="33"/>
      <c r="Y209" s="33"/>
      <c r="Z209" s="33"/>
      <c r="AA209" s="4"/>
      <c r="AB209" s="4"/>
      <c r="AC209" s="4"/>
      <c r="AD209" s="4"/>
      <c r="AE209" s="4"/>
      <c r="AF209" s="33"/>
      <c r="AG209" s="4"/>
      <c r="AH209" s="4"/>
      <c r="AI209" s="4"/>
      <c r="AJ209" s="4"/>
      <c r="AK209" s="4"/>
    </row>
    <row r="210" spans="9:37" s="16" customFormat="1" x14ac:dyDescent="0.25">
      <c r="I210" s="33"/>
      <c r="J210" s="33"/>
      <c r="K210" s="33"/>
      <c r="L210" s="4"/>
      <c r="M210" s="4"/>
      <c r="N210" s="4"/>
      <c r="O210" s="4"/>
      <c r="X210" s="33"/>
      <c r="Y210" s="33"/>
      <c r="Z210" s="33"/>
      <c r="AA210" s="4"/>
      <c r="AB210" s="4"/>
      <c r="AC210" s="4"/>
      <c r="AD210" s="4"/>
      <c r="AE210" s="4"/>
      <c r="AF210" s="33"/>
      <c r="AG210" s="4"/>
      <c r="AH210" s="4"/>
      <c r="AI210" s="4"/>
      <c r="AJ210" s="4"/>
      <c r="AK210" s="4"/>
    </row>
    <row r="211" spans="9:37" s="16" customFormat="1" x14ac:dyDescent="0.25">
      <c r="I211" s="33"/>
      <c r="J211" s="33"/>
      <c r="K211" s="33"/>
      <c r="L211" s="4"/>
      <c r="M211" s="4"/>
      <c r="N211" s="4"/>
      <c r="O211" s="4"/>
      <c r="X211" s="33"/>
      <c r="Y211" s="33"/>
      <c r="Z211" s="33"/>
      <c r="AA211" s="4"/>
      <c r="AB211" s="4"/>
      <c r="AC211" s="4"/>
      <c r="AD211" s="4"/>
      <c r="AE211" s="4"/>
      <c r="AF211" s="33"/>
      <c r="AG211" s="4"/>
      <c r="AH211" s="4"/>
      <c r="AI211" s="4"/>
      <c r="AJ211" s="4"/>
      <c r="AK211" s="4"/>
    </row>
    <row r="212" spans="9:37" s="16" customFormat="1" x14ac:dyDescent="0.25">
      <c r="I212" s="33"/>
      <c r="J212" s="33"/>
      <c r="K212" s="33"/>
      <c r="L212" s="4"/>
      <c r="M212" s="4"/>
      <c r="N212" s="4"/>
      <c r="O212" s="4"/>
      <c r="X212" s="33"/>
      <c r="Y212" s="33"/>
      <c r="Z212" s="33"/>
      <c r="AA212" s="4"/>
      <c r="AB212" s="4"/>
      <c r="AC212" s="4"/>
      <c r="AD212" s="4"/>
      <c r="AE212" s="4"/>
      <c r="AF212" s="33"/>
      <c r="AG212" s="4"/>
      <c r="AH212" s="4"/>
      <c r="AI212" s="4"/>
      <c r="AJ212" s="4"/>
      <c r="AK212" s="4"/>
    </row>
    <row r="213" spans="9:37" s="16" customFormat="1" x14ac:dyDescent="0.25">
      <c r="I213" s="33"/>
      <c r="J213" s="33"/>
      <c r="K213" s="33"/>
      <c r="L213" s="4"/>
      <c r="M213" s="4"/>
      <c r="N213" s="4"/>
      <c r="O213" s="4"/>
      <c r="X213" s="33"/>
      <c r="Y213" s="33"/>
      <c r="Z213" s="33"/>
      <c r="AA213" s="4"/>
      <c r="AB213" s="4"/>
      <c r="AC213" s="4"/>
      <c r="AD213" s="4"/>
      <c r="AE213" s="4"/>
      <c r="AF213" s="33"/>
      <c r="AG213" s="4"/>
      <c r="AH213" s="4"/>
      <c r="AI213" s="4"/>
      <c r="AJ213" s="4"/>
      <c r="AK213" s="4"/>
    </row>
    <row r="214" spans="9:37" s="16" customFormat="1" x14ac:dyDescent="0.25">
      <c r="I214" s="33"/>
      <c r="J214" s="33"/>
      <c r="K214" s="33"/>
      <c r="L214" s="4"/>
      <c r="M214" s="4"/>
      <c r="N214" s="4"/>
      <c r="O214" s="4"/>
      <c r="X214" s="33"/>
      <c r="Y214" s="33"/>
      <c r="Z214" s="33"/>
      <c r="AA214" s="4"/>
      <c r="AB214" s="4"/>
      <c r="AC214" s="4"/>
      <c r="AD214" s="4"/>
      <c r="AE214" s="4"/>
      <c r="AF214" s="33"/>
      <c r="AG214" s="4"/>
      <c r="AH214" s="4"/>
      <c r="AI214" s="4"/>
      <c r="AJ214" s="4"/>
      <c r="AK214" s="4"/>
    </row>
    <row r="215" spans="9:37" s="16" customFormat="1" x14ac:dyDescent="0.25">
      <c r="I215" s="33"/>
      <c r="J215" s="33"/>
      <c r="K215" s="33"/>
      <c r="L215" s="4"/>
      <c r="M215" s="4"/>
      <c r="N215" s="4"/>
      <c r="O215" s="4"/>
      <c r="X215" s="33"/>
      <c r="Y215" s="33"/>
      <c r="Z215" s="33"/>
      <c r="AA215" s="4"/>
      <c r="AB215" s="4"/>
      <c r="AC215" s="4"/>
      <c r="AD215" s="4"/>
      <c r="AE215" s="4"/>
      <c r="AF215" s="33"/>
      <c r="AG215" s="4"/>
      <c r="AH215" s="4"/>
      <c r="AI215" s="4"/>
      <c r="AJ215" s="4"/>
      <c r="AK215" s="4"/>
    </row>
    <row r="216" spans="9:37" s="16" customFormat="1" x14ac:dyDescent="0.25">
      <c r="I216" s="33"/>
      <c r="J216" s="33"/>
      <c r="K216" s="33"/>
      <c r="L216" s="4"/>
      <c r="M216" s="4"/>
      <c r="N216" s="4"/>
      <c r="O216" s="4"/>
      <c r="X216" s="33"/>
      <c r="Y216" s="33"/>
      <c r="Z216" s="33"/>
      <c r="AA216" s="4"/>
      <c r="AB216" s="4"/>
      <c r="AC216" s="4"/>
      <c r="AD216" s="4"/>
      <c r="AE216" s="4"/>
      <c r="AF216" s="33"/>
      <c r="AG216" s="4"/>
      <c r="AH216" s="4"/>
      <c r="AI216" s="4"/>
      <c r="AJ216" s="4"/>
      <c r="AK216" s="4"/>
    </row>
    <row r="217" spans="9:37" s="16" customFormat="1" x14ac:dyDescent="0.25">
      <c r="I217" s="33"/>
      <c r="J217" s="33"/>
      <c r="K217" s="33"/>
      <c r="L217" s="4"/>
      <c r="M217" s="4"/>
      <c r="N217" s="4"/>
      <c r="O217" s="4"/>
      <c r="X217" s="33"/>
      <c r="Y217" s="33"/>
      <c r="Z217" s="33"/>
      <c r="AA217" s="4"/>
      <c r="AB217" s="4"/>
      <c r="AC217" s="4"/>
      <c r="AD217" s="4"/>
      <c r="AE217" s="4"/>
      <c r="AF217" s="33"/>
      <c r="AG217" s="4"/>
      <c r="AH217" s="4"/>
      <c r="AI217" s="4"/>
      <c r="AJ217" s="4"/>
      <c r="AK217" s="4"/>
    </row>
    <row r="218" spans="9:37" s="16" customFormat="1" x14ac:dyDescent="0.25">
      <c r="I218" s="33"/>
      <c r="J218" s="33"/>
      <c r="K218" s="33"/>
      <c r="L218" s="4"/>
      <c r="M218" s="4"/>
      <c r="N218" s="4"/>
      <c r="O218" s="4"/>
      <c r="X218" s="33"/>
      <c r="Y218" s="33"/>
      <c r="Z218" s="33"/>
      <c r="AA218" s="4"/>
      <c r="AB218" s="4"/>
      <c r="AC218" s="4"/>
      <c r="AD218" s="4"/>
      <c r="AE218" s="4"/>
      <c r="AF218" s="33"/>
      <c r="AG218" s="4"/>
      <c r="AH218" s="4"/>
      <c r="AI218" s="4"/>
      <c r="AJ218" s="4"/>
      <c r="AK218" s="4"/>
    </row>
    <row r="219" spans="9:37" s="16" customFormat="1" x14ac:dyDescent="0.25">
      <c r="I219" s="33"/>
      <c r="J219" s="33"/>
      <c r="K219" s="33"/>
      <c r="L219" s="4"/>
      <c r="M219" s="4"/>
      <c r="N219" s="4"/>
      <c r="O219" s="4"/>
      <c r="X219" s="33"/>
      <c r="Y219" s="33"/>
      <c r="Z219" s="33"/>
      <c r="AA219" s="4"/>
      <c r="AB219" s="4"/>
      <c r="AC219" s="4"/>
      <c r="AD219" s="4"/>
      <c r="AE219" s="4"/>
      <c r="AF219" s="33"/>
      <c r="AG219" s="4"/>
      <c r="AH219" s="4"/>
      <c r="AI219" s="4"/>
      <c r="AJ219" s="4"/>
      <c r="AK219" s="4"/>
    </row>
    <row r="220" spans="9:37" s="16" customFormat="1" x14ac:dyDescent="0.25">
      <c r="I220" s="33"/>
      <c r="J220" s="33"/>
      <c r="K220" s="33"/>
      <c r="L220" s="4"/>
      <c r="M220" s="4"/>
      <c r="N220" s="4"/>
      <c r="O220" s="4"/>
      <c r="X220" s="33"/>
      <c r="Y220" s="33"/>
      <c r="Z220" s="33"/>
      <c r="AA220" s="4"/>
      <c r="AB220" s="4"/>
      <c r="AC220" s="4"/>
      <c r="AD220" s="4"/>
      <c r="AE220" s="4"/>
      <c r="AF220" s="33"/>
      <c r="AG220" s="4"/>
      <c r="AH220" s="4"/>
      <c r="AI220" s="4"/>
      <c r="AJ220" s="4"/>
      <c r="AK220" s="4"/>
    </row>
    <row r="221" spans="9:37" s="16" customFormat="1" x14ac:dyDescent="0.25">
      <c r="I221" s="33"/>
      <c r="J221" s="33"/>
      <c r="K221" s="33"/>
      <c r="L221" s="4"/>
      <c r="M221" s="4"/>
      <c r="N221" s="4"/>
      <c r="O221" s="4"/>
      <c r="X221" s="33"/>
      <c r="Y221" s="33"/>
      <c r="Z221" s="33"/>
      <c r="AA221" s="4"/>
      <c r="AB221" s="4"/>
      <c r="AC221" s="4"/>
      <c r="AD221" s="4"/>
      <c r="AE221" s="4"/>
      <c r="AF221" s="33"/>
      <c r="AG221" s="4"/>
      <c r="AH221" s="4"/>
      <c r="AI221" s="4"/>
      <c r="AJ221" s="4"/>
      <c r="AK221" s="4"/>
    </row>
    <row r="222" spans="9:37" s="16" customFormat="1" x14ac:dyDescent="0.25">
      <c r="I222" s="33"/>
      <c r="J222" s="33"/>
      <c r="K222" s="33"/>
      <c r="L222" s="4"/>
      <c r="M222" s="4"/>
      <c r="N222" s="4"/>
      <c r="O222" s="4"/>
      <c r="X222" s="33"/>
      <c r="Y222" s="33"/>
      <c r="Z222" s="33"/>
      <c r="AA222" s="4"/>
      <c r="AB222" s="4"/>
      <c r="AC222" s="4"/>
      <c r="AD222" s="4"/>
      <c r="AE222" s="4"/>
      <c r="AF222" s="33"/>
      <c r="AG222" s="4"/>
      <c r="AH222" s="4"/>
      <c r="AI222" s="4"/>
      <c r="AJ222" s="4"/>
      <c r="AK222" s="4"/>
    </row>
    <row r="223" spans="9:37" s="16" customFormat="1" x14ac:dyDescent="0.25">
      <c r="I223" s="33"/>
      <c r="J223" s="33"/>
      <c r="K223" s="33"/>
      <c r="L223" s="4"/>
      <c r="M223" s="4"/>
      <c r="N223" s="4"/>
      <c r="O223" s="4"/>
      <c r="X223" s="33"/>
      <c r="Y223" s="33"/>
      <c r="Z223" s="33"/>
      <c r="AA223" s="4"/>
      <c r="AB223" s="4"/>
      <c r="AC223" s="4"/>
      <c r="AD223" s="4"/>
      <c r="AE223" s="4"/>
      <c r="AF223" s="33"/>
      <c r="AG223" s="4"/>
      <c r="AH223" s="4"/>
      <c r="AI223" s="4"/>
      <c r="AJ223" s="4"/>
      <c r="AK223" s="4"/>
    </row>
    <row r="224" spans="9:37" s="16" customFormat="1" x14ac:dyDescent="0.25">
      <c r="I224" s="33"/>
      <c r="J224" s="33"/>
      <c r="K224" s="33"/>
      <c r="L224" s="4"/>
      <c r="M224" s="4"/>
      <c r="N224" s="4"/>
      <c r="O224" s="4"/>
      <c r="X224" s="33"/>
      <c r="Y224" s="33"/>
      <c r="Z224" s="33"/>
      <c r="AA224" s="4"/>
      <c r="AB224" s="4"/>
      <c r="AC224" s="4"/>
      <c r="AD224" s="4"/>
      <c r="AE224" s="4"/>
      <c r="AF224" s="33"/>
      <c r="AG224" s="4"/>
      <c r="AH224" s="4"/>
      <c r="AI224" s="4"/>
      <c r="AJ224" s="4"/>
      <c r="AK224" s="4"/>
    </row>
    <row r="225" spans="9:37" s="16" customFormat="1" x14ac:dyDescent="0.25">
      <c r="I225" s="33"/>
      <c r="J225" s="33"/>
      <c r="K225" s="33"/>
      <c r="L225" s="4"/>
      <c r="M225" s="4"/>
      <c r="N225" s="4"/>
      <c r="O225" s="4"/>
      <c r="X225" s="33"/>
      <c r="Y225" s="33"/>
      <c r="Z225" s="33"/>
      <c r="AA225" s="4"/>
      <c r="AB225" s="4"/>
      <c r="AC225" s="4"/>
      <c r="AD225" s="4"/>
      <c r="AE225" s="4"/>
      <c r="AF225" s="33"/>
      <c r="AG225" s="4"/>
      <c r="AH225" s="4"/>
      <c r="AI225" s="4"/>
      <c r="AJ225" s="4"/>
      <c r="AK225" s="4"/>
    </row>
    <row r="226" spans="9:37" s="16" customFormat="1" x14ac:dyDescent="0.25">
      <c r="I226" s="33"/>
      <c r="J226" s="33"/>
      <c r="K226" s="33"/>
      <c r="L226" s="4"/>
      <c r="M226" s="4"/>
      <c r="N226" s="4"/>
      <c r="O226" s="4"/>
      <c r="X226" s="33"/>
      <c r="Y226" s="33"/>
      <c r="Z226" s="33"/>
      <c r="AA226" s="4"/>
      <c r="AB226" s="4"/>
      <c r="AC226" s="4"/>
      <c r="AD226" s="4"/>
      <c r="AE226" s="4"/>
      <c r="AF226" s="33"/>
      <c r="AG226" s="4"/>
      <c r="AH226" s="4"/>
      <c r="AI226" s="4"/>
      <c r="AJ226" s="4"/>
      <c r="AK226" s="4"/>
    </row>
    <row r="227" spans="9:37" s="16" customFormat="1" x14ac:dyDescent="0.25">
      <c r="I227" s="33"/>
      <c r="J227" s="33"/>
      <c r="K227" s="33"/>
      <c r="L227" s="4"/>
      <c r="M227" s="4"/>
      <c r="N227" s="4"/>
      <c r="O227" s="4"/>
      <c r="X227" s="33"/>
      <c r="Y227" s="33"/>
      <c r="Z227" s="33"/>
      <c r="AA227" s="4"/>
      <c r="AB227" s="4"/>
      <c r="AC227" s="4"/>
      <c r="AD227" s="4"/>
      <c r="AE227" s="4"/>
      <c r="AF227" s="33"/>
      <c r="AG227" s="4"/>
      <c r="AH227" s="4"/>
      <c r="AI227" s="4"/>
      <c r="AJ227" s="4"/>
      <c r="AK227" s="4"/>
    </row>
    <row r="228" spans="9:37" s="16" customFormat="1" x14ac:dyDescent="0.25">
      <c r="I228" s="33"/>
      <c r="J228" s="33"/>
      <c r="K228" s="33"/>
      <c r="L228" s="4"/>
      <c r="M228" s="4"/>
      <c r="N228" s="4"/>
      <c r="O228" s="4"/>
      <c r="X228" s="33"/>
      <c r="Y228" s="33"/>
      <c r="Z228" s="33"/>
      <c r="AA228" s="4"/>
      <c r="AB228" s="4"/>
      <c r="AC228" s="4"/>
      <c r="AD228" s="4"/>
      <c r="AE228" s="4"/>
      <c r="AF228" s="33"/>
      <c r="AG228" s="4"/>
      <c r="AH228" s="4"/>
      <c r="AI228" s="4"/>
      <c r="AJ228" s="4"/>
      <c r="AK228" s="4"/>
    </row>
    <row r="229" spans="9:37" s="16" customFormat="1" x14ac:dyDescent="0.25">
      <c r="I229" s="33"/>
      <c r="J229" s="33"/>
      <c r="K229" s="33"/>
      <c r="L229" s="4"/>
      <c r="M229" s="4"/>
      <c r="N229" s="4"/>
      <c r="O229" s="4"/>
      <c r="X229" s="33"/>
      <c r="Y229" s="33"/>
      <c r="Z229" s="33"/>
      <c r="AA229" s="4"/>
      <c r="AB229" s="4"/>
      <c r="AC229" s="4"/>
      <c r="AD229" s="4"/>
      <c r="AE229" s="4"/>
      <c r="AF229" s="33"/>
      <c r="AG229" s="4"/>
      <c r="AH229" s="4"/>
      <c r="AI229" s="4"/>
      <c r="AJ229" s="4"/>
      <c r="AK229" s="4"/>
    </row>
    <row r="230" spans="9:37" s="16" customFormat="1" x14ac:dyDescent="0.25">
      <c r="I230" s="33"/>
      <c r="J230" s="33"/>
      <c r="K230" s="33"/>
      <c r="L230" s="4"/>
      <c r="M230" s="4"/>
      <c r="N230" s="4"/>
      <c r="O230" s="4"/>
      <c r="X230" s="33"/>
      <c r="Y230" s="33"/>
      <c r="Z230" s="33"/>
      <c r="AA230" s="4"/>
      <c r="AB230" s="4"/>
      <c r="AC230" s="4"/>
      <c r="AD230" s="4"/>
      <c r="AE230" s="4"/>
      <c r="AF230" s="33"/>
      <c r="AG230" s="4"/>
      <c r="AH230" s="4"/>
      <c r="AI230" s="4"/>
      <c r="AJ230" s="4"/>
      <c r="AK230" s="4"/>
    </row>
    <row r="231" spans="9:37" s="16" customFormat="1" x14ac:dyDescent="0.25">
      <c r="I231" s="33"/>
      <c r="J231" s="33"/>
      <c r="K231" s="33"/>
      <c r="L231" s="4"/>
      <c r="M231" s="4"/>
      <c r="N231" s="4"/>
      <c r="O231" s="4"/>
      <c r="X231" s="33"/>
      <c r="Y231" s="33"/>
      <c r="Z231" s="33"/>
      <c r="AA231" s="4"/>
      <c r="AB231" s="4"/>
      <c r="AC231" s="4"/>
      <c r="AD231" s="4"/>
      <c r="AE231" s="4"/>
      <c r="AF231" s="33"/>
      <c r="AG231" s="4"/>
      <c r="AH231" s="4"/>
      <c r="AI231" s="4"/>
      <c r="AJ231" s="4"/>
      <c r="AK231" s="4"/>
    </row>
    <row r="232" spans="9:37" s="16" customFormat="1" x14ac:dyDescent="0.25">
      <c r="I232" s="33"/>
      <c r="J232" s="33"/>
      <c r="K232" s="33"/>
      <c r="L232" s="4"/>
      <c r="M232" s="4"/>
      <c r="N232" s="4"/>
      <c r="O232" s="4"/>
      <c r="X232" s="33"/>
      <c r="Y232" s="33"/>
      <c r="Z232" s="33"/>
      <c r="AA232" s="4"/>
      <c r="AB232" s="4"/>
      <c r="AC232" s="4"/>
      <c r="AD232" s="4"/>
      <c r="AE232" s="4"/>
      <c r="AF232" s="33"/>
      <c r="AG232" s="4"/>
      <c r="AH232" s="4"/>
      <c r="AI232" s="4"/>
      <c r="AJ232" s="4"/>
      <c r="AK232" s="4"/>
    </row>
    <row r="233" spans="9:37" s="16" customFormat="1" x14ac:dyDescent="0.25">
      <c r="I233" s="33"/>
      <c r="J233" s="33"/>
      <c r="K233" s="33"/>
      <c r="L233" s="4"/>
      <c r="M233" s="4"/>
      <c r="N233" s="4"/>
      <c r="O233" s="4"/>
      <c r="X233" s="33"/>
      <c r="Y233" s="33"/>
      <c r="Z233" s="33"/>
      <c r="AA233" s="4"/>
      <c r="AB233" s="4"/>
      <c r="AC233" s="4"/>
      <c r="AD233" s="4"/>
      <c r="AE233" s="4"/>
      <c r="AF233" s="33"/>
      <c r="AG233" s="4"/>
      <c r="AH233" s="4"/>
      <c r="AI233" s="4"/>
      <c r="AJ233" s="4"/>
      <c r="AK233" s="4"/>
    </row>
    <row r="234" spans="9:37" s="16" customFormat="1" x14ac:dyDescent="0.25">
      <c r="I234" s="33"/>
      <c r="J234" s="33"/>
      <c r="K234" s="33"/>
      <c r="L234" s="4"/>
      <c r="M234" s="4"/>
      <c r="N234" s="4"/>
      <c r="O234" s="4"/>
      <c r="X234" s="33"/>
      <c r="Y234" s="33"/>
      <c r="Z234" s="33"/>
      <c r="AA234" s="4"/>
      <c r="AB234" s="4"/>
      <c r="AC234" s="4"/>
      <c r="AD234" s="4"/>
      <c r="AE234" s="4"/>
      <c r="AF234" s="33"/>
      <c r="AG234" s="4"/>
      <c r="AH234" s="4"/>
      <c r="AI234" s="4"/>
      <c r="AJ234" s="4"/>
      <c r="AK234" s="4"/>
    </row>
    <row r="235" spans="9:37" s="16" customFormat="1" x14ac:dyDescent="0.25">
      <c r="I235" s="33"/>
      <c r="J235" s="33"/>
      <c r="K235" s="33"/>
      <c r="L235" s="4"/>
      <c r="M235" s="4"/>
      <c r="N235" s="4"/>
      <c r="O235" s="4"/>
      <c r="X235" s="33"/>
      <c r="Y235" s="33"/>
      <c r="Z235" s="33"/>
      <c r="AA235" s="4"/>
      <c r="AB235" s="4"/>
      <c r="AC235" s="4"/>
      <c r="AD235" s="4"/>
      <c r="AE235" s="4"/>
      <c r="AF235" s="33"/>
      <c r="AG235" s="4"/>
      <c r="AH235" s="4"/>
      <c r="AI235" s="4"/>
      <c r="AJ235" s="4"/>
      <c r="AK235" s="4"/>
    </row>
    <row r="236" spans="9:37" s="16" customFormat="1" x14ac:dyDescent="0.25">
      <c r="I236" s="33"/>
      <c r="J236" s="33"/>
      <c r="K236" s="33"/>
      <c r="L236" s="4"/>
      <c r="M236" s="4"/>
      <c r="N236" s="4"/>
      <c r="O236" s="4"/>
      <c r="X236" s="33"/>
      <c r="Y236" s="33"/>
      <c r="Z236" s="33"/>
      <c r="AA236" s="4"/>
      <c r="AB236" s="4"/>
      <c r="AC236" s="4"/>
      <c r="AD236" s="4"/>
      <c r="AE236" s="4"/>
      <c r="AF236" s="33"/>
      <c r="AG236" s="4"/>
      <c r="AH236" s="4"/>
      <c r="AI236" s="4"/>
      <c r="AJ236" s="4"/>
      <c r="AK236" s="4"/>
    </row>
    <row r="237" spans="9:37" s="16" customFormat="1" x14ac:dyDescent="0.25">
      <c r="I237" s="33"/>
      <c r="J237" s="33"/>
      <c r="K237" s="33"/>
      <c r="L237" s="4"/>
      <c r="M237" s="4"/>
      <c r="N237" s="4"/>
      <c r="O237" s="4"/>
      <c r="X237" s="33"/>
      <c r="Y237" s="33"/>
      <c r="Z237" s="33"/>
      <c r="AA237" s="4"/>
      <c r="AB237" s="4"/>
      <c r="AC237" s="4"/>
      <c r="AD237" s="4"/>
      <c r="AE237" s="4"/>
      <c r="AF237" s="33"/>
      <c r="AG237" s="4"/>
      <c r="AH237" s="4"/>
      <c r="AI237" s="4"/>
      <c r="AJ237" s="4"/>
      <c r="AK237" s="4"/>
    </row>
    <row r="238" spans="9:37" s="16" customFormat="1" x14ac:dyDescent="0.25">
      <c r="I238" s="33"/>
      <c r="J238" s="33"/>
      <c r="K238" s="33"/>
      <c r="L238" s="4"/>
      <c r="M238" s="4"/>
      <c r="N238" s="4"/>
      <c r="O238" s="4"/>
      <c r="X238" s="33"/>
      <c r="Y238" s="33"/>
      <c r="Z238" s="33"/>
      <c r="AA238" s="4"/>
      <c r="AB238" s="4"/>
      <c r="AC238" s="4"/>
      <c r="AD238" s="4"/>
      <c r="AE238" s="4"/>
      <c r="AF238" s="33"/>
      <c r="AG238" s="4"/>
      <c r="AH238" s="4"/>
      <c r="AI238" s="4"/>
      <c r="AJ238" s="4"/>
      <c r="AK238" s="4"/>
    </row>
    <row r="239" spans="9:37" s="16" customFormat="1" x14ac:dyDescent="0.25">
      <c r="I239" s="33"/>
      <c r="J239" s="33"/>
      <c r="K239" s="33"/>
      <c r="L239" s="4"/>
      <c r="M239" s="4"/>
      <c r="N239" s="4"/>
      <c r="O239" s="4"/>
      <c r="X239" s="33"/>
      <c r="Y239" s="33"/>
      <c r="Z239" s="33"/>
      <c r="AA239" s="4"/>
      <c r="AB239" s="4"/>
      <c r="AC239" s="4"/>
      <c r="AD239" s="4"/>
      <c r="AE239" s="4"/>
      <c r="AF239" s="33"/>
      <c r="AG239" s="4"/>
      <c r="AH239" s="4"/>
      <c r="AI239" s="4"/>
      <c r="AJ239" s="4"/>
      <c r="AK239" s="4"/>
    </row>
    <row r="240" spans="9:37" s="16" customFormat="1" x14ac:dyDescent="0.25">
      <c r="I240" s="33"/>
      <c r="J240" s="33"/>
      <c r="K240" s="33"/>
      <c r="L240" s="4"/>
      <c r="M240" s="4"/>
      <c r="N240" s="4"/>
      <c r="O240" s="4"/>
      <c r="X240" s="33"/>
      <c r="Y240" s="33"/>
      <c r="Z240" s="33"/>
      <c r="AA240" s="4"/>
      <c r="AB240" s="4"/>
      <c r="AC240" s="4"/>
      <c r="AD240" s="4"/>
      <c r="AE240" s="4"/>
      <c r="AF240" s="33"/>
      <c r="AG240" s="4"/>
      <c r="AH240" s="4"/>
      <c r="AI240" s="4"/>
      <c r="AJ240" s="4"/>
      <c r="AK240" s="4"/>
    </row>
    <row r="241" spans="9:37" s="16" customFormat="1" x14ac:dyDescent="0.25">
      <c r="I241" s="33"/>
      <c r="J241" s="33"/>
      <c r="K241" s="33"/>
      <c r="L241" s="4"/>
      <c r="M241" s="4"/>
      <c r="N241" s="4"/>
      <c r="O241" s="4"/>
      <c r="X241" s="33"/>
      <c r="Y241" s="33"/>
      <c r="Z241" s="33"/>
      <c r="AA241" s="4"/>
      <c r="AB241" s="4"/>
      <c r="AC241" s="4"/>
      <c r="AD241" s="4"/>
      <c r="AE241" s="4"/>
      <c r="AF241" s="33"/>
      <c r="AG241" s="4"/>
      <c r="AH241" s="4"/>
      <c r="AI241" s="4"/>
      <c r="AJ241" s="4"/>
      <c r="AK241" s="4"/>
    </row>
    <row r="242" spans="9:37" s="16" customFormat="1" x14ac:dyDescent="0.25">
      <c r="I242" s="33"/>
      <c r="J242" s="33"/>
      <c r="K242" s="33"/>
      <c r="L242" s="4"/>
      <c r="M242" s="4"/>
      <c r="N242" s="4"/>
      <c r="O242" s="4"/>
      <c r="X242" s="33"/>
      <c r="Y242" s="33"/>
      <c r="Z242" s="33"/>
      <c r="AA242" s="4"/>
      <c r="AB242" s="4"/>
      <c r="AC242" s="4"/>
      <c r="AD242" s="4"/>
      <c r="AE242" s="4"/>
      <c r="AF242" s="33"/>
      <c r="AG242" s="4"/>
      <c r="AH242" s="4"/>
      <c r="AI242" s="4"/>
      <c r="AJ242" s="4"/>
      <c r="AK242" s="4"/>
    </row>
    <row r="243" spans="9:37" s="16" customFormat="1" x14ac:dyDescent="0.25">
      <c r="I243" s="33"/>
      <c r="J243" s="33"/>
      <c r="K243" s="33"/>
      <c r="L243" s="4"/>
      <c r="M243" s="4"/>
      <c r="N243" s="4"/>
      <c r="O243" s="4"/>
      <c r="X243" s="33"/>
      <c r="Y243" s="33"/>
      <c r="Z243" s="33"/>
      <c r="AA243" s="4"/>
      <c r="AB243" s="4"/>
      <c r="AC243" s="4"/>
      <c r="AD243" s="4"/>
      <c r="AE243" s="4"/>
      <c r="AF243" s="33"/>
      <c r="AG243" s="4"/>
      <c r="AH243" s="4"/>
      <c r="AI243" s="4"/>
      <c r="AJ243" s="4"/>
      <c r="AK243" s="4"/>
    </row>
    <row r="244" spans="9:37" s="16" customFormat="1" x14ac:dyDescent="0.25">
      <c r="I244" s="33"/>
      <c r="J244" s="33"/>
      <c r="K244" s="33"/>
      <c r="L244" s="4"/>
      <c r="M244" s="4"/>
      <c r="N244" s="4"/>
      <c r="O244" s="4"/>
      <c r="X244" s="33"/>
      <c r="Y244" s="33"/>
      <c r="Z244" s="33"/>
      <c r="AA244" s="4"/>
      <c r="AB244" s="4"/>
      <c r="AC244" s="4"/>
      <c r="AD244" s="4"/>
      <c r="AE244" s="4"/>
      <c r="AF244" s="33"/>
      <c r="AG244" s="4"/>
      <c r="AH244" s="4"/>
      <c r="AI244" s="4"/>
      <c r="AJ244" s="4"/>
      <c r="AK244" s="4"/>
    </row>
    <row r="245" spans="9:37" s="16" customFormat="1" x14ac:dyDescent="0.25">
      <c r="I245" s="33"/>
      <c r="J245" s="33"/>
      <c r="K245" s="33"/>
      <c r="L245" s="4"/>
      <c r="M245" s="4"/>
      <c r="N245" s="4"/>
      <c r="O245" s="4"/>
      <c r="X245" s="33"/>
      <c r="Y245" s="33"/>
      <c r="Z245" s="33"/>
      <c r="AA245" s="4"/>
      <c r="AB245" s="4"/>
      <c r="AC245" s="4"/>
      <c r="AD245" s="4"/>
      <c r="AE245" s="4"/>
      <c r="AF245" s="33"/>
      <c r="AG245" s="4"/>
      <c r="AH245" s="4"/>
      <c r="AI245" s="4"/>
      <c r="AJ245" s="4"/>
      <c r="AK245" s="4"/>
    </row>
    <row r="246" spans="9:37" s="16" customFormat="1" x14ac:dyDescent="0.25">
      <c r="I246" s="33"/>
      <c r="J246" s="33"/>
      <c r="K246" s="33"/>
      <c r="L246" s="4"/>
      <c r="M246" s="4"/>
      <c r="N246" s="4"/>
      <c r="O246" s="4"/>
      <c r="X246" s="33"/>
      <c r="Y246" s="33"/>
      <c r="Z246" s="33"/>
      <c r="AA246" s="4"/>
      <c r="AB246" s="4"/>
      <c r="AC246" s="4"/>
      <c r="AD246" s="4"/>
      <c r="AE246" s="4"/>
      <c r="AF246" s="33"/>
      <c r="AG246" s="4"/>
      <c r="AH246" s="4"/>
      <c r="AI246" s="4"/>
      <c r="AJ246" s="4"/>
      <c r="AK246" s="4"/>
    </row>
    <row r="247" spans="9:37" s="16" customFormat="1" x14ac:dyDescent="0.25">
      <c r="I247" s="33"/>
      <c r="J247" s="33"/>
      <c r="K247" s="33"/>
      <c r="L247" s="4"/>
      <c r="M247" s="4"/>
      <c r="N247" s="4"/>
      <c r="O247" s="4"/>
      <c r="X247" s="33"/>
      <c r="Y247" s="33"/>
      <c r="Z247" s="33"/>
      <c r="AA247" s="4"/>
      <c r="AB247" s="4"/>
      <c r="AC247" s="4"/>
      <c r="AD247" s="4"/>
      <c r="AE247" s="4"/>
      <c r="AF247" s="33"/>
      <c r="AG247" s="4"/>
      <c r="AH247" s="4"/>
      <c r="AI247" s="4"/>
      <c r="AJ247" s="4"/>
      <c r="AK247" s="4"/>
    </row>
    <row r="248" spans="9:37" s="16" customFormat="1" x14ac:dyDescent="0.25">
      <c r="I248" s="33"/>
      <c r="J248" s="33"/>
      <c r="K248" s="33"/>
      <c r="L248" s="4"/>
      <c r="M248" s="4"/>
      <c r="N248" s="4"/>
      <c r="O248" s="4"/>
      <c r="X248" s="33"/>
      <c r="Y248" s="33"/>
      <c r="Z248" s="33"/>
      <c r="AA248" s="4"/>
      <c r="AB248" s="4"/>
      <c r="AC248" s="4"/>
      <c r="AD248" s="4"/>
      <c r="AE248" s="4"/>
      <c r="AF248" s="33"/>
      <c r="AG248" s="4"/>
      <c r="AH248" s="4"/>
      <c r="AI248" s="4"/>
      <c r="AJ248" s="4"/>
      <c r="AK248" s="4"/>
    </row>
    <row r="249" spans="9:37" s="16" customFormat="1" x14ac:dyDescent="0.25">
      <c r="I249" s="33"/>
      <c r="J249" s="33"/>
      <c r="K249" s="33"/>
      <c r="L249" s="4"/>
      <c r="M249" s="4"/>
      <c r="N249" s="4"/>
      <c r="O249" s="4"/>
      <c r="X249" s="33"/>
      <c r="Y249" s="33"/>
      <c r="Z249" s="33"/>
      <c r="AA249" s="4"/>
      <c r="AB249" s="4"/>
      <c r="AC249" s="4"/>
      <c r="AD249" s="4"/>
      <c r="AE249" s="4"/>
      <c r="AF249" s="33"/>
      <c r="AG249" s="4"/>
      <c r="AH249" s="4"/>
      <c r="AI249" s="4"/>
      <c r="AJ249" s="4"/>
      <c r="AK249" s="4"/>
    </row>
    <row r="250" spans="9:37" s="16" customFormat="1" x14ac:dyDescent="0.25">
      <c r="I250" s="33"/>
      <c r="J250" s="33"/>
      <c r="K250" s="33"/>
      <c r="L250" s="4"/>
      <c r="M250" s="4"/>
      <c r="N250" s="4"/>
      <c r="O250" s="4"/>
      <c r="X250" s="33"/>
      <c r="Y250" s="33"/>
      <c r="Z250" s="33"/>
      <c r="AA250" s="4"/>
      <c r="AB250" s="4"/>
      <c r="AC250" s="4"/>
      <c r="AD250" s="4"/>
      <c r="AE250" s="4"/>
      <c r="AF250" s="33"/>
      <c r="AG250" s="4"/>
      <c r="AH250" s="4"/>
      <c r="AI250" s="4"/>
      <c r="AJ250" s="4"/>
      <c r="AK250" s="4"/>
    </row>
    <row r="251" spans="9:37" s="16" customFormat="1" x14ac:dyDescent="0.25">
      <c r="I251" s="33"/>
      <c r="J251" s="33"/>
      <c r="K251" s="33"/>
      <c r="L251" s="4"/>
      <c r="M251" s="4"/>
      <c r="N251" s="4"/>
      <c r="O251" s="4"/>
      <c r="X251" s="33"/>
      <c r="Y251" s="33"/>
      <c r="Z251" s="33"/>
      <c r="AA251" s="4"/>
      <c r="AB251" s="4"/>
      <c r="AC251" s="4"/>
      <c r="AD251" s="4"/>
      <c r="AE251" s="4"/>
      <c r="AF251" s="33"/>
      <c r="AG251" s="4"/>
      <c r="AH251" s="4"/>
      <c r="AI251" s="4"/>
      <c r="AJ251" s="4"/>
      <c r="AK251" s="4"/>
    </row>
    <row r="252" spans="9:37" s="16" customFormat="1" x14ac:dyDescent="0.25">
      <c r="I252" s="33"/>
      <c r="J252" s="33"/>
      <c r="K252" s="33"/>
      <c r="L252" s="4"/>
      <c r="M252" s="4"/>
      <c r="N252" s="4"/>
      <c r="O252" s="4"/>
      <c r="X252" s="33"/>
      <c r="Y252" s="33"/>
      <c r="Z252" s="33"/>
      <c r="AA252" s="4"/>
      <c r="AB252" s="4"/>
      <c r="AC252" s="4"/>
      <c r="AD252" s="4"/>
      <c r="AE252" s="4"/>
      <c r="AF252" s="33"/>
      <c r="AG252" s="4"/>
      <c r="AH252" s="4"/>
      <c r="AI252" s="4"/>
      <c r="AJ252" s="4"/>
      <c r="AK252" s="4"/>
    </row>
    <row r="253" spans="9:37" s="16" customFormat="1" x14ac:dyDescent="0.25">
      <c r="I253" s="33"/>
      <c r="J253" s="33"/>
      <c r="K253" s="33"/>
      <c r="L253" s="4"/>
      <c r="M253" s="4"/>
      <c r="N253" s="4"/>
      <c r="O253" s="4"/>
      <c r="X253" s="33"/>
      <c r="Y253" s="33"/>
      <c r="Z253" s="33"/>
      <c r="AA253" s="4"/>
      <c r="AB253" s="4"/>
      <c r="AC253" s="4"/>
      <c r="AD253" s="4"/>
      <c r="AE253" s="4"/>
      <c r="AF253" s="33"/>
      <c r="AG253" s="4"/>
      <c r="AH253" s="4"/>
      <c r="AI253" s="4"/>
      <c r="AJ253" s="4"/>
      <c r="AK253" s="4"/>
    </row>
    <row r="254" spans="9:37" s="16" customFormat="1" x14ac:dyDescent="0.25">
      <c r="I254" s="33"/>
      <c r="J254" s="33"/>
      <c r="K254" s="33"/>
      <c r="L254" s="4"/>
      <c r="M254" s="4"/>
      <c r="N254" s="4"/>
      <c r="O254" s="4"/>
      <c r="X254" s="33"/>
      <c r="Y254" s="33"/>
      <c r="Z254" s="33"/>
      <c r="AA254" s="4"/>
      <c r="AB254" s="4"/>
      <c r="AC254" s="4"/>
      <c r="AD254" s="4"/>
      <c r="AE254" s="4"/>
      <c r="AF254" s="33"/>
      <c r="AG254" s="4"/>
      <c r="AH254" s="4"/>
      <c r="AI254" s="4"/>
      <c r="AJ254" s="4"/>
      <c r="AK254" s="4"/>
    </row>
    <row r="255" spans="9:37" s="16" customFormat="1" x14ac:dyDescent="0.25">
      <c r="I255" s="33"/>
      <c r="J255" s="33"/>
      <c r="K255" s="33"/>
      <c r="L255" s="4"/>
      <c r="M255" s="4"/>
      <c r="N255" s="4"/>
      <c r="O255" s="4"/>
      <c r="X255" s="33"/>
      <c r="Y255" s="33"/>
      <c r="Z255" s="33"/>
      <c r="AA255" s="4"/>
      <c r="AB255" s="4"/>
      <c r="AC255" s="4"/>
      <c r="AD255" s="4"/>
      <c r="AE255" s="4"/>
      <c r="AF255" s="33"/>
      <c r="AG255" s="4"/>
      <c r="AH255" s="4"/>
      <c r="AI255" s="4"/>
      <c r="AJ255" s="4"/>
      <c r="AK255" s="4"/>
    </row>
    <row r="256" spans="9:37" s="16" customFormat="1" x14ac:dyDescent="0.25">
      <c r="I256" s="33"/>
      <c r="J256" s="33"/>
      <c r="K256" s="33"/>
      <c r="L256" s="4"/>
      <c r="M256" s="4"/>
      <c r="N256" s="4"/>
      <c r="O256" s="4"/>
      <c r="X256" s="33"/>
      <c r="Y256" s="33"/>
      <c r="Z256" s="33"/>
      <c r="AA256" s="4"/>
      <c r="AB256" s="4"/>
      <c r="AC256" s="4"/>
      <c r="AD256" s="4"/>
      <c r="AE256" s="4"/>
      <c r="AF256" s="33"/>
      <c r="AG256" s="4"/>
      <c r="AH256" s="4"/>
      <c r="AI256" s="4"/>
      <c r="AJ256" s="4"/>
      <c r="AK256" s="4"/>
    </row>
    <row r="257" spans="9:37" s="16" customFormat="1" x14ac:dyDescent="0.25">
      <c r="I257" s="33"/>
      <c r="J257" s="33"/>
      <c r="K257" s="33"/>
      <c r="L257" s="4"/>
      <c r="M257" s="4"/>
      <c r="N257" s="4"/>
      <c r="O257" s="4"/>
      <c r="X257" s="33"/>
      <c r="Y257" s="33"/>
      <c r="Z257" s="33"/>
      <c r="AA257" s="4"/>
      <c r="AB257" s="4"/>
      <c r="AC257" s="4"/>
      <c r="AD257" s="4"/>
      <c r="AE257" s="4"/>
      <c r="AF257" s="33"/>
      <c r="AG257" s="4"/>
      <c r="AH257" s="4"/>
      <c r="AI257" s="4"/>
      <c r="AJ257" s="4"/>
      <c r="AK257" s="4"/>
    </row>
    <row r="258" spans="9:37" s="16" customFormat="1" x14ac:dyDescent="0.25">
      <c r="I258" s="33"/>
      <c r="J258" s="33"/>
      <c r="K258" s="33"/>
      <c r="L258" s="4"/>
      <c r="M258" s="4"/>
      <c r="N258" s="4"/>
      <c r="O258" s="4"/>
      <c r="X258" s="33"/>
      <c r="Y258" s="33"/>
      <c r="Z258" s="33"/>
      <c r="AA258" s="4"/>
      <c r="AB258" s="4"/>
      <c r="AC258" s="4"/>
      <c r="AD258" s="4"/>
      <c r="AE258" s="4"/>
      <c r="AF258" s="33"/>
      <c r="AG258" s="4"/>
      <c r="AH258" s="4"/>
      <c r="AI258" s="4"/>
      <c r="AJ258" s="4"/>
      <c r="AK258" s="4"/>
    </row>
    <row r="259" spans="9:37" s="16" customFormat="1" x14ac:dyDescent="0.25">
      <c r="I259" s="33"/>
      <c r="J259" s="33"/>
      <c r="K259" s="33"/>
      <c r="L259" s="4"/>
      <c r="M259" s="4"/>
      <c r="N259" s="4"/>
      <c r="O259" s="4"/>
      <c r="X259" s="33"/>
      <c r="Y259" s="33"/>
      <c r="Z259" s="33"/>
      <c r="AA259" s="4"/>
      <c r="AB259" s="4"/>
      <c r="AC259" s="4"/>
      <c r="AD259" s="4"/>
      <c r="AE259" s="4"/>
      <c r="AF259" s="33"/>
      <c r="AG259" s="4"/>
      <c r="AH259" s="4"/>
      <c r="AI259" s="4"/>
      <c r="AJ259" s="4"/>
      <c r="AK259" s="4"/>
    </row>
    <row r="260" spans="9:37" s="16" customFormat="1" x14ac:dyDescent="0.25">
      <c r="I260" s="33"/>
      <c r="J260" s="33"/>
      <c r="K260" s="33"/>
      <c r="L260" s="4"/>
      <c r="M260" s="4"/>
      <c r="N260" s="4"/>
      <c r="O260" s="4"/>
      <c r="X260" s="33"/>
      <c r="Y260" s="33"/>
      <c r="Z260" s="33"/>
      <c r="AA260" s="4"/>
      <c r="AB260" s="4"/>
      <c r="AC260" s="4"/>
      <c r="AD260" s="4"/>
      <c r="AE260" s="4"/>
      <c r="AF260" s="33"/>
      <c r="AG260" s="4"/>
      <c r="AH260" s="4"/>
      <c r="AI260" s="4"/>
      <c r="AJ260" s="4"/>
      <c r="AK260" s="4"/>
    </row>
    <row r="261" spans="9:37" s="16" customFormat="1" x14ac:dyDescent="0.25">
      <c r="I261" s="33"/>
      <c r="J261" s="33"/>
      <c r="K261" s="33"/>
      <c r="L261" s="4"/>
      <c r="M261" s="4"/>
      <c r="N261" s="4"/>
      <c r="O261" s="4"/>
      <c r="X261" s="33"/>
      <c r="Y261" s="33"/>
      <c r="Z261" s="33"/>
      <c r="AA261" s="4"/>
      <c r="AB261" s="4"/>
      <c r="AC261" s="4"/>
      <c r="AD261" s="4"/>
      <c r="AE261" s="4"/>
      <c r="AF261" s="33"/>
      <c r="AG261" s="4"/>
      <c r="AH261" s="4"/>
      <c r="AI261" s="4"/>
      <c r="AJ261" s="4"/>
      <c r="AK261" s="4"/>
    </row>
    <row r="262" spans="9:37" s="16" customFormat="1" x14ac:dyDescent="0.25">
      <c r="I262" s="33"/>
      <c r="J262" s="33"/>
      <c r="K262" s="33"/>
      <c r="L262" s="4"/>
      <c r="M262" s="4"/>
      <c r="N262" s="4"/>
      <c r="O262" s="4"/>
      <c r="X262" s="33"/>
      <c r="Y262" s="33"/>
      <c r="Z262" s="33"/>
      <c r="AA262" s="4"/>
      <c r="AB262" s="4"/>
      <c r="AC262" s="4"/>
      <c r="AD262" s="4"/>
      <c r="AE262" s="4"/>
      <c r="AF262" s="33"/>
      <c r="AG262" s="4"/>
      <c r="AH262" s="4"/>
      <c r="AI262" s="4"/>
      <c r="AJ262" s="4"/>
      <c r="AK262" s="4"/>
    </row>
    <row r="263" spans="9:37" s="16" customFormat="1" x14ac:dyDescent="0.25">
      <c r="I263" s="33"/>
      <c r="J263" s="33"/>
      <c r="K263" s="33"/>
      <c r="L263" s="4"/>
      <c r="M263" s="4"/>
      <c r="N263" s="4"/>
      <c r="O263" s="4"/>
      <c r="X263" s="33"/>
      <c r="Y263" s="33"/>
      <c r="Z263" s="33"/>
      <c r="AA263" s="4"/>
      <c r="AB263" s="4"/>
      <c r="AC263" s="4"/>
      <c r="AD263" s="4"/>
      <c r="AE263" s="4"/>
      <c r="AF263" s="33"/>
      <c r="AG263" s="4"/>
      <c r="AH263" s="4"/>
      <c r="AI263" s="4"/>
      <c r="AJ263" s="4"/>
      <c r="AK263" s="4"/>
    </row>
    <row r="264" spans="9:37" s="16" customFormat="1" x14ac:dyDescent="0.25">
      <c r="I264" s="33"/>
      <c r="J264" s="33"/>
      <c r="K264" s="33"/>
      <c r="L264" s="4"/>
      <c r="M264" s="4"/>
      <c r="N264" s="4"/>
      <c r="O264" s="4"/>
      <c r="X264" s="33"/>
      <c r="Y264" s="33"/>
      <c r="Z264" s="33"/>
      <c r="AA264" s="4"/>
      <c r="AB264" s="4"/>
      <c r="AC264" s="4"/>
      <c r="AD264" s="4"/>
      <c r="AE264" s="4"/>
      <c r="AF264" s="33"/>
      <c r="AG264" s="4"/>
      <c r="AH264" s="4"/>
      <c r="AI264" s="4"/>
      <c r="AJ264" s="4"/>
      <c r="AK264" s="4"/>
    </row>
    <row r="265" spans="9:37" s="16" customFormat="1" x14ac:dyDescent="0.25">
      <c r="I265" s="33"/>
      <c r="J265" s="33"/>
      <c r="K265" s="33"/>
      <c r="L265" s="4"/>
      <c r="M265" s="4"/>
      <c r="N265" s="4"/>
      <c r="O265" s="4"/>
      <c r="X265" s="33"/>
      <c r="Y265" s="33"/>
      <c r="Z265" s="33"/>
      <c r="AA265" s="4"/>
      <c r="AB265" s="4"/>
      <c r="AC265" s="4"/>
      <c r="AD265" s="4"/>
      <c r="AE265" s="4"/>
      <c r="AF265" s="33"/>
      <c r="AG265" s="4"/>
      <c r="AH265" s="4"/>
      <c r="AI265" s="4"/>
      <c r="AJ265" s="4"/>
      <c r="AK265" s="4"/>
    </row>
    <row r="266" spans="9:37" s="16" customFormat="1" x14ac:dyDescent="0.25">
      <c r="I266" s="33"/>
      <c r="J266" s="33"/>
      <c r="K266" s="33"/>
      <c r="L266" s="4"/>
      <c r="M266" s="4"/>
      <c r="N266" s="4"/>
      <c r="O266" s="4"/>
      <c r="X266" s="33"/>
      <c r="Y266" s="33"/>
      <c r="Z266" s="33"/>
      <c r="AA266" s="4"/>
      <c r="AB266" s="4"/>
      <c r="AC266" s="4"/>
      <c r="AD266" s="4"/>
      <c r="AE266" s="4"/>
      <c r="AF266" s="33"/>
      <c r="AG266" s="4"/>
      <c r="AH266" s="4"/>
      <c r="AI266" s="4"/>
      <c r="AJ266" s="4"/>
      <c r="AK266" s="4"/>
    </row>
    <row r="267" spans="9:37" s="16" customFormat="1" x14ac:dyDescent="0.25">
      <c r="I267" s="33"/>
      <c r="J267" s="33"/>
      <c r="K267" s="33"/>
      <c r="L267" s="4"/>
      <c r="M267" s="4"/>
      <c r="N267" s="4"/>
      <c r="O267" s="4"/>
      <c r="X267" s="33"/>
      <c r="Y267" s="33"/>
      <c r="Z267" s="33"/>
      <c r="AA267" s="4"/>
      <c r="AB267" s="4"/>
      <c r="AC267" s="4"/>
      <c r="AD267" s="4"/>
      <c r="AE267" s="4"/>
      <c r="AF267" s="33"/>
      <c r="AG267" s="4"/>
      <c r="AH267" s="4"/>
      <c r="AI267" s="4"/>
      <c r="AJ267" s="4"/>
      <c r="AK267" s="4"/>
    </row>
    <row r="268" spans="9:37" s="16" customFormat="1" x14ac:dyDescent="0.25">
      <c r="I268" s="33"/>
      <c r="J268" s="33"/>
      <c r="K268" s="33"/>
      <c r="L268" s="4"/>
      <c r="M268" s="4"/>
      <c r="N268" s="4"/>
      <c r="O268" s="4"/>
      <c r="X268" s="33"/>
      <c r="Y268" s="33"/>
      <c r="Z268" s="33"/>
      <c r="AA268" s="4"/>
      <c r="AB268" s="4"/>
      <c r="AC268" s="4"/>
      <c r="AD268" s="4"/>
      <c r="AE268" s="4"/>
      <c r="AF268" s="33"/>
      <c r="AG268" s="4"/>
      <c r="AH268" s="4"/>
      <c r="AI268" s="4"/>
      <c r="AJ268" s="4"/>
      <c r="AK268" s="4"/>
    </row>
    <row r="269" spans="9:37" s="16" customFormat="1" x14ac:dyDescent="0.25">
      <c r="I269" s="33"/>
      <c r="J269" s="33"/>
      <c r="K269" s="33"/>
      <c r="L269" s="4"/>
      <c r="M269" s="4"/>
      <c r="N269" s="4"/>
      <c r="O269" s="4"/>
      <c r="X269" s="33"/>
      <c r="Y269" s="33"/>
      <c r="Z269" s="33"/>
      <c r="AA269" s="4"/>
      <c r="AB269" s="4"/>
      <c r="AC269" s="4"/>
      <c r="AD269" s="4"/>
      <c r="AE269" s="4"/>
      <c r="AF269" s="33"/>
      <c r="AG269" s="4"/>
      <c r="AH269" s="4"/>
      <c r="AI269" s="4"/>
      <c r="AJ269" s="4"/>
      <c r="AK269" s="4"/>
    </row>
    <row r="270" spans="9:37" s="16" customFormat="1" x14ac:dyDescent="0.25">
      <c r="I270" s="33"/>
      <c r="J270" s="33"/>
      <c r="K270" s="33"/>
      <c r="L270" s="4"/>
      <c r="M270" s="4"/>
      <c r="N270" s="4"/>
      <c r="O270" s="4"/>
      <c r="X270" s="33"/>
      <c r="Y270" s="33"/>
      <c r="Z270" s="33"/>
      <c r="AA270" s="4"/>
      <c r="AB270" s="4"/>
      <c r="AC270" s="4"/>
      <c r="AD270" s="4"/>
      <c r="AE270" s="4"/>
      <c r="AF270" s="33"/>
      <c r="AG270" s="4"/>
      <c r="AH270" s="4"/>
      <c r="AI270" s="4"/>
      <c r="AJ270" s="4"/>
      <c r="AK270" s="4"/>
    </row>
    <row r="271" spans="9:37" s="16" customFormat="1" x14ac:dyDescent="0.25">
      <c r="I271" s="33"/>
      <c r="J271" s="33"/>
      <c r="K271" s="33"/>
      <c r="L271" s="4"/>
      <c r="M271" s="4"/>
      <c r="N271" s="4"/>
      <c r="O271" s="4"/>
      <c r="X271" s="33"/>
      <c r="Y271" s="33"/>
      <c r="Z271" s="33"/>
      <c r="AA271" s="4"/>
      <c r="AB271" s="4"/>
      <c r="AC271" s="4"/>
      <c r="AD271" s="4"/>
      <c r="AE271" s="4"/>
      <c r="AF271" s="33"/>
      <c r="AG271" s="4"/>
      <c r="AH271" s="4"/>
      <c r="AI271" s="4"/>
      <c r="AJ271" s="4"/>
      <c r="AK271" s="4"/>
    </row>
    <row r="272" spans="9:37" s="16" customFormat="1" x14ac:dyDescent="0.25">
      <c r="I272" s="33"/>
      <c r="J272" s="33"/>
      <c r="K272" s="33"/>
      <c r="L272" s="4"/>
      <c r="M272" s="4"/>
      <c r="N272" s="4"/>
      <c r="O272" s="4"/>
      <c r="X272" s="33"/>
      <c r="Y272" s="33"/>
      <c r="Z272" s="33"/>
      <c r="AA272" s="4"/>
      <c r="AB272" s="4"/>
      <c r="AC272" s="4"/>
      <c r="AD272" s="4"/>
      <c r="AE272" s="4"/>
      <c r="AF272" s="33"/>
      <c r="AG272" s="4"/>
      <c r="AH272" s="4"/>
      <c r="AI272" s="4"/>
      <c r="AJ272" s="4"/>
      <c r="AK272" s="4"/>
    </row>
    <row r="273" spans="9:37" s="16" customFormat="1" x14ac:dyDescent="0.25">
      <c r="I273" s="33"/>
      <c r="J273" s="33"/>
      <c r="K273" s="33"/>
      <c r="L273" s="4"/>
      <c r="M273" s="4"/>
      <c r="N273" s="4"/>
      <c r="O273" s="4"/>
      <c r="X273" s="33"/>
      <c r="Y273" s="33"/>
      <c r="Z273" s="33"/>
      <c r="AA273" s="4"/>
      <c r="AB273" s="4"/>
      <c r="AC273" s="4"/>
      <c r="AD273" s="4"/>
      <c r="AE273" s="4"/>
      <c r="AF273" s="33"/>
      <c r="AG273" s="4"/>
      <c r="AH273" s="4"/>
      <c r="AI273" s="4"/>
      <c r="AJ273" s="4"/>
      <c r="AK273" s="4"/>
    </row>
    <row r="274" spans="9:37" s="16" customFormat="1" x14ac:dyDescent="0.25">
      <c r="I274" s="33"/>
      <c r="J274" s="33"/>
      <c r="K274" s="33"/>
      <c r="L274" s="4"/>
      <c r="M274" s="4"/>
      <c r="N274" s="4"/>
      <c r="O274" s="4"/>
      <c r="X274" s="33"/>
      <c r="Y274" s="33"/>
      <c r="Z274" s="33"/>
      <c r="AA274" s="4"/>
      <c r="AB274" s="4"/>
      <c r="AC274" s="4"/>
      <c r="AD274" s="4"/>
      <c r="AE274" s="4"/>
      <c r="AF274" s="33"/>
      <c r="AG274" s="4"/>
      <c r="AH274" s="4"/>
      <c r="AI274" s="4"/>
      <c r="AJ274" s="4"/>
      <c r="AK274" s="4"/>
    </row>
    <row r="275" spans="9:37" s="16" customFormat="1" x14ac:dyDescent="0.25">
      <c r="I275" s="33"/>
      <c r="J275" s="33"/>
      <c r="K275" s="33"/>
      <c r="L275" s="4"/>
      <c r="M275" s="4"/>
      <c r="N275" s="4"/>
      <c r="O275" s="4"/>
      <c r="X275" s="33"/>
      <c r="Y275" s="33"/>
      <c r="Z275" s="33"/>
      <c r="AA275" s="4"/>
      <c r="AB275" s="4"/>
      <c r="AC275" s="4"/>
      <c r="AD275" s="4"/>
      <c r="AE275" s="4"/>
      <c r="AF275" s="33"/>
      <c r="AG275" s="4"/>
      <c r="AH275" s="4"/>
      <c r="AI275" s="4"/>
      <c r="AJ275" s="4"/>
      <c r="AK275" s="4"/>
    </row>
    <row r="276" spans="9:37" s="16" customFormat="1" x14ac:dyDescent="0.25">
      <c r="I276" s="33"/>
      <c r="J276" s="33"/>
      <c r="K276" s="33"/>
      <c r="L276" s="4"/>
      <c r="M276" s="4"/>
      <c r="N276" s="4"/>
      <c r="O276" s="4"/>
      <c r="X276" s="33"/>
      <c r="Y276" s="33"/>
      <c r="Z276" s="33"/>
      <c r="AA276" s="4"/>
      <c r="AB276" s="4"/>
      <c r="AC276" s="4"/>
      <c r="AD276" s="4"/>
      <c r="AE276" s="4"/>
      <c r="AF276" s="33"/>
      <c r="AG276" s="4"/>
      <c r="AH276" s="4"/>
      <c r="AI276" s="4"/>
      <c r="AJ276" s="4"/>
      <c r="AK276" s="4"/>
    </row>
    <row r="277" spans="9:37" s="16" customFormat="1" x14ac:dyDescent="0.25">
      <c r="I277" s="33"/>
      <c r="J277" s="33"/>
      <c r="K277" s="33"/>
      <c r="L277" s="4"/>
      <c r="M277" s="4"/>
      <c r="N277" s="4"/>
      <c r="O277" s="4"/>
      <c r="X277" s="33"/>
      <c r="Y277" s="33"/>
      <c r="Z277" s="33"/>
      <c r="AA277" s="4"/>
      <c r="AB277" s="4"/>
      <c r="AC277" s="4"/>
      <c r="AD277" s="4"/>
      <c r="AE277" s="4"/>
      <c r="AF277" s="33"/>
      <c r="AG277" s="4"/>
      <c r="AH277" s="4"/>
      <c r="AI277" s="4"/>
      <c r="AJ277" s="4"/>
      <c r="AK277" s="4"/>
    </row>
    <row r="278" spans="9:37" s="16" customFormat="1" x14ac:dyDescent="0.25">
      <c r="I278" s="33"/>
      <c r="J278" s="33"/>
      <c r="K278" s="33"/>
      <c r="L278" s="4"/>
      <c r="M278" s="4"/>
      <c r="N278" s="4"/>
      <c r="O278" s="4"/>
      <c r="X278" s="33"/>
      <c r="Y278" s="33"/>
      <c r="Z278" s="33"/>
      <c r="AA278" s="4"/>
      <c r="AB278" s="4"/>
      <c r="AC278" s="4"/>
      <c r="AD278" s="4"/>
      <c r="AE278" s="4"/>
      <c r="AF278" s="33"/>
      <c r="AG278" s="4"/>
      <c r="AH278" s="4"/>
      <c r="AI278" s="4"/>
      <c r="AJ278" s="4"/>
      <c r="AK278" s="4"/>
    </row>
    <row r="279" spans="9:37" s="16" customFormat="1" x14ac:dyDescent="0.25">
      <c r="I279" s="33"/>
      <c r="J279" s="33"/>
      <c r="K279" s="33"/>
      <c r="L279" s="4"/>
      <c r="M279" s="4"/>
      <c r="N279" s="4"/>
      <c r="O279" s="4"/>
      <c r="X279" s="33"/>
      <c r="Y279" s="33"/>
      <c r="Z279" s="33"/>
      <c r="AA279" s="4"/>
      <c r="AB279" s="4"/>
      <c r="AC279" s="4"/>
      <c r="AD279" s="4"/>
      <c r="AE279" s="4"/>
      <c r="AF279" s="33"/>
      <c r="AG279" s="4"/>
      <c r="AH279" s="4"/>
      <c r="AI279" s="4"/>
      <c r="AJ279" s="4"/>
      <c r="AK279" s="4"/>
    </row>
    <row r="280" spans="9:37" s="16" customFormat="1" x14ac:dyDescent="0.25">
      <c r="I280" s="33"/>
      <c r="J280" s="33"/>
      <c r="K280" s="33"/>
      <c r="L280" s="4"/>
      <c r="M280" s="4"/>
      <c r="N280" s="4"/>
      <c r="O280" s="4"/>
      <c r="X280" s="33"/>
      <c r="Y280" s="33"/>
      <c r="Z280" s="33"/>
      <c r="AA280" s="4"/>
      <c r="AB280" s="4"/>
      <c r="AC280" s="4"/>
      <c r="AD280" s="4"/>
      <c r="AE280" s="4"/>
      <c r="AF280" s="33"/>
      <c r="AG280" s="4"/>
      <c r="AH280" s="4"/>
      <c r="AI280" s="4"/>
      <c r="AJ280" s="4"/>
      <c r="AK280" s="4"/>
    </row>
    <row r="281" spans="9:37" s="16" customFormat="1" x14ac:dyDescent="0.25">
      <c r="I281" s="33"/>
      <c r="J281" s="33"/>
      <c r="K281" s="33"/>
      <c r="L281" s="4"/>
      <c r="M281" s="4"/>
      <c r="N281" s="4"/>
      <c r="O281" s="4"/>
      <c r="X281" s="33"/>
      <c r="Y281" s="33"/>
      <c r="Z281" s="33"/>
      <c r="AA281" s="4"/>
      <c r="AB281" s="4"/>
      <c r="AC281" s="4"/>
      <c r="AD281" s="4"/>
      <c r="AE281" s="4"/>
      <c r="AF281" s="33"/>
      <c r="AG281" s="4"/>
      <c r="AH281" s="4"/>
      <c r="AI281" s="4"/>
      <c r="AJ281" s="4"/>
      <c r="AK281" s="4"/>
    </row>
    <row r="282" spans="9:37" s="16" customFormat="1" x14ac:dyDescent="0.25">
      <c r="I282" s="33"/>
      <c r="J282" s="33"/>
      <c r="K282" s="33"/>
      <c r="L282" s="4"/>
      <c r="M282" s="4"/>
      <c r="N282" s="4"/>
      <c r="O282" s="4"/>
      <c r="X282" s="33"/>
      <c r="Y282" s="33"/>
      <c r="Z282" s="33"/>
      <c r="AA282" s="4"/>
      <c r="AB282" s="4"/>
      <c r="AC282" s="4"/>
      <c r="AD282" s="4"/>
      <c r="AE282" s="4"/>
      <c r="AF282" s="33"/>
      <c r="AG282" s="4"/>
      <c r="AH282" s="4"/>
      <c r="AI282" s="4"/>
      <c r="AJ282" s="4"/>
      <c r="AK282" s="4"/>
    </row>
    <row r="283" spans="9:37" s="16" customFormat="1" x14ac:dyDescent="0.25">
      <c r="I283" s="33"/>
      <c r="J283" s="33"/>
      <c r="K283" s="33"/>
      <c r="L283" s="4"/>
      <c r="M283" s="4"/>
      <c r="N283" s="4"/>
      <c r="O283" s="4"/>
      <c r="X283" s="33"/>
      <c r="Y283" s="33"/>
      <c r="Z283" s="33"/>
      <c r="AA283" s="4"/>
      <c r="AB283" s="4"/>
      <c r="AC283" s="4"/>
      <c r="AD283" s="4"/>
      <c r="AE283" s="4"/>
      <c r="AF283" s="33"/>
      <c r="AG283" s="4"/>
      <c r="AH283" s="4"/>
      <c r="AI283" s="4"/>
      <c r="AJ283" s="4"/>
      <c r="AK283" s="4"/>
    </row>
    <row r="284" spans="9:37" s="16" customFormat="1" x14ac:dyDescent="0.25">
      <c r="I284" s="33"/>
      <c r="J284" s="33"/>
      <c r="K284" s="33"/>
      <c r="L284" s="4"/>
      <c r="M284" s="4"/>
      <c r="N284" s="4"/>
      <c r="O284" s="4"/>
      <c r="X284" s="33"/>
      <c r="Y284" s="33"/>
      <c r="Z284" s="33"/>
      <c r="AA284" s="4"/>
      <c r="AB284" s="4"/>
      <c r="AC284" s="4"/>
      <c r="AD284" s="4"/>
      <c r="AE284" s="4"/>
      <c r="AF284" s="33"/>
      <c r="AG284" s="4"/>
      <c r="AH284" s="4"/>
      <c r="AI284" s="4"/>
      <c r="AJ284" s="4"/>
      <c r="AK284" s="4"/>
    </row>
    <row r="285" spans="9:37" s="16" customFormat="1" x14ac:dyDescent="0.25">
      <c r="I285" s="33"/>
      <c r="J285" s="33"/>
      <c r="K285" s="33"/>
      <c r="L285" s="4"/>
      <c r="M285" s="4"/>
      <c r="N285" s="4"/>
      <c r="O285" s="4"/>
      <c r="X285" s="33"/>
      <c r="Y285" s="33"/>
      <c r="Z285" s="33"/>
      <c r="AA285" s="4"/>
      <c r="AB285" s="4"/>
      <c r="AC285" s="4"/>
      <c r="AD285" s="4"/>
      <c r="AE285" s="4"/>
      <c r="AF285" s="33"/>
      <c r="AG285" s="4"/>
      <c r="AH285" s="4"/>
      <c r="AI285" s="4"/>
      <c r="AJ285" s="4"/>
      <c r="AK285" s="4"/>
    </row>
    <row r="286" spans="9:37" s="16" customFormat="1" x14ac:dyDescent="0.25">
      <c r="I286" s="33"/>
      <c r="J286" s="33"/>
      <c r="K286" s="33"/>
      <c r="L286" s="4"/>
      <c r="M286" s="4"/>
      <c r="N286" s="4"/>
      <c r="O286" s="4"/>
      <c r="X286" s="33"/>
      <c r="Y286" s="33"/>
      <c r="Z286" s="33"/>
      <c r="AA286" s="4"/>
      <c r="AB286" s="4"/>
      <c r="AC286" s="4"/>
      <c r="AD286" s="4"/>
      <c r="AE286" s="4"/>
      <c r="AF286" s="33"/>
      <c r="AG286" s="4"/>
      <c r="AH286" s="4"/>
      <c r="AI286" s="4"/>
      <c r="AJ286" s="4"/>
      <c r="AK286" s="4"/>
    </row>
    <row r="287" spans="9:37" s="16" customFormat="1" x14ac:dyDescent="0.25">
      <c r="I287" s="33"/>
      <c r="J287" s="33"/>
      <c r="K287" s="33"/>
      <c r="L287" s="4"/>
      <c r="M287" s="4"/>
      <c r="N287" s="4"/>
      <c r="O287" s="4"/>
      <c r="X287" s="33"/>
      <c r="Y287" s="33"/>
      <c r="Z287" s="33"/>
      <c r="AA287" s="4"/>
      <c r="AB287" s="4"/>
      <c r="AC287" s="4"/>
      <c r="AD287" s="4"/>
      <c r="AE287" s="4"/>
      <c r="AF287" s="33"/>
      <c r="AG287" s="4"/>
      <c r="AH287" s="4"/>
      <c r="AI287" s="4"/>
      <c r="AJ287" s="4"/>
      <c r="AK287" s="4"/>
    </row>
    <row r="288" spans="9:37" s="16" customFormat="1" x14ac:dyDescent="0.25">
      <c r="I288" s="33"/>
      <c r="J288" s="33"/>
      <c r="K288" s="33"/>
      <c r="L288" s="4"/>
      <c r="M288" s="4"/>
      <c r="N288" s="4"/>
      <c r="O288" s="4"/>
      <c r="X288" s="33"/>
      <c r="Y288" s="33"/>
      <c r="Z288" s="33"/>
      <c r="AA288" s="4"/>
      <c r="AB288" s="4"/>
      <c r="AC288" s="4"/>
      <c r="AD288" s="4"/>
      <c r="AE288" s="4"/>
      <c r="AF288" s="33"/>
      <c r="AG288" s="4"/>
      <c r="AH288" s="4"/>
      <c r="AI288" s="4"/>
      <c r="AJ288" s="4"/>
      <c r="AK288" s="4"/>
    </row>
    <row r="289" spans="9:37" s="16" customFormat="1" x14ac:dyDescent="0.25">
      <c r="I289" s="33"/>
      <c r="J289" s="33"/>
      <c r="K289" s="33"/>
      <c r="L289" s="4"/>
      <c r="M289" s="4"/>
      <c r="N289" s="4"/>
      <c r="O289" s="4"/>
      <c r="X289" s="33"/>
      <c r="Y289" s="33"/>
      <c r="Z289" s="33"/>
      <c r="AA289" s="4"/>
      <c r="AB289" s="4"/>
      <c r="AC289" s="4"/>
      <c r="AD289" s="4"/>
      <c r="AE289" s="4"/>
      <c r="AF289" s="33"/>
      <c r="AG289" s="4"/>
      <c r="AH289" s="4"/>
      <c r="AI289" s="4"/>
      <c r="AJ289" s="4"/>
      <c r="AK289" s="4"/>
    </row>
    <row r="290" spans="9:37" s="16" customFormat="1" x14ac:dyDescent="0.25">
      <c r="I290" s="33"/>
      <c r="J290" s="33"/>
      <c r="K290" s="33"/>
      <c r="L290" s="4"/>
      <c r="M290" s="4"/>
      <c r="N290" s="4"/>
      <c r="O290" s="4"/>
      <c r="X290" s="33"/>
      <c r="Y290" s="33"/>
      <c r="Z290" s="33"/>
      <c r="AA290" s="4"/>
      <c r="AB290" s="4"/>
      <c r="AC290" s="4"/>
      <c r="AD290" s="4"/>
      <c r="AE290" s="4"/>
      <c r="AF290" s="33"/>
      <c r="AG290" s="4"/>
      <c r="AH290" s="4"/>
      <c r="AI290" s="4"/>
      <c r="AJ290" s="4"/>
      <c r="AK290" s="4"/>
    </row>
    <row r="291" spans="9:37" s="16" customFormat="1" x14ac:dyDescent="0.25">
      <c r="I291" s="33"/>
      <c r="J291" s="33"/>
      <c r="K291" s="33"/>
      <c r="L291" s="4"/>
      <c r="M291" s="4"/>
      <c r="N291" s="4"/>
      <c r="O291" s="4"/>
      <c r="X291" s="33"/>
      <c r="Y291" s="33"/>
      <c r="Z291" s="33"/>
      <c r="AA291" s="4"/>
      <c r="AB291" s="4"/>
      <c r="AC291" s="4"/>
      <c r="AD291" s="4"/>
      <c r="AE291" s="4"/>
      <c r="AF291" s="33"/>
      <c r="AG291" s="4"/>
      <c r="AH291" s="4"/>
      <c r="AI291" s="4"/>
      <c r="AJ291" s="4"/>
      <c r="AK291" s="4"/>
    </row>
    <row r="292" spans="9:37" s="16" customFormat="1" x14ac:dyDescent="0.25">
      <c r="I292" s="33"/>
      <c r="J292" s="33"/>
      <c r="K292" s="33"/>
      <c r="L292" s="4"/>
      <c r="M292" s="4"/>
      <c r="N292" s="4"/>
      <c r="O292" s="4"/>
      <c r="X292" s="33"/>
      <c r="Y292" s="33"/>
      <c r="Z292" s="33"/>
      <c r="AA292" s="4"/>
      <c r="AB292" s="4"/>
      <c r="AC292" s="4"/>
      <c r="AD292" s="4"/>
      <c r="AE292" s="4"/>
      <c r="AF292" s="33"/>
      <c r="AG292" s="4"/>
      <c r="AH292" s="4"/>
      <c r="AI292" s="4"/>
      <c r="AJ292" s="4"/>
      <c r="AK292" s="4"/>
    </row>
    <row r="293" spans="9:37" s="16" customFormat="1" x14ac:dyDescent="0.25">
      <c r="I293" s="33"/>
      <c r="J293" s="33"/>
      <c r="K293" s="33"/>
      <c r="L293" s="4"/>
      <c r="M293" s="4"/>
      <c r="N293" s="4"/>
      <c r="O293" s="4"/>
      <c r="X293" s="33"/>
      <c r="Y293" s="33"/>
      <c r="Z293" s="33"/>
      <c r="AA293" s="4"/>
      <c r="AB293" s="4"/>
      <c r="AC293" s="4"/>
      <c r="AD293" s="4"/>
      <c r="AE293" s="4"/>
      <c r="AF293" s="33"/>
      <c r="AG293" s="4"/>
      <c r="AH293" s="4"/>
      <c r="AI293" s="4"/>
      <c r="AJ293" s="4"/>
      <c r="AK293" s="4"/>
    </row>
    <row r="294" spans="9:37" s="16" customFormat="1" x14ac:dyDescent="0.25">
      <c r="I294" s="33"/>
      <c r="J294" s="33"/>
      <c r="K294" s="33"/>
      <c r="L294" s="4"/>
      <c r="M294" s="4"/>
      <c r="N294" s="4"/>
      <c r="O294" s="4"/>
      <c r="X294" s="33"/>
      <c r="Y294" s="33"/>
      <c r="Z294" s="33"/>
      <c r="AA294" s="4"/>
      <c r="AB294" s="4"/>
      <c r="AC294" s="4"/>
      <c r="AD294" s="4"/>
      <c r="AE294" s="4"/>
      <c r="AF294" s="33"/>
      <c r="AG294" s="4"/>
      <c r="AH294" s="4"/>
      <c r="AI294" s="4"/>
      <c r="AJ294" s="4"/>
      <c r="AK294" s="4"/>
    </row>
    <row r="295" spans="9:37" s="16" customFormat="1" x14ac:dyDescent="0.25">
      <c r="I295" s="33"/>
      <c r="J295" s="33"/>
      <c r="K295" s="33"/>
      <c r="L295" s="4"/>
      <c r="M295" s="4"/>
      <c r="N295" s="4"/>
      <c r="O295" s="4"/>
      <c r="X295" s="33"/>
      <c r="Y295" s="33"/>
      <c r="Z295" s="33"/>
      <c r="AA295" s="4"/>
      <c r="AB295" s="4"/>
      <c r="AC295" s="4"/>
      <c r="AD295" s="4"/>
      <c r="AE295" s="4"/>
      <c r="AF295" s="33"/>
      <c r="AG295" s="4"/>
      <c r="AH295" s="4"/>
      <c r="AI295" s="4"/>
      <c r="AJ295" s="4"/>
      <c r="AK295" s="4"/>
    </row>
    <row r="296" spans="9:37" s="16" customFormat="1" x14ac:dyDescent="0.25">
      <c r="I296" s="33"/>
      <c r="J296" s="33"/>
      <c r="K296" s="33"/>
      <c r="L296" s="4"/>
      <c r="M296" s="4"/>
      <c r="N296" s="4"/>
      <c r="O296" s="4"/>
      <c r="X296" s="33"/>
      <c r="Y296" s="33"/>
      <c r="Z296" s="33"/>
      <c r="AA296" s="4"/>
      <c r="AB296" s="4"/>
      <c r="AC296" s="4"/>
      <c r="AD296" s="4"/>
      <c r="AE296" s="4"/>
      <c r="AF296" s="33"/>
      <c r="AG296" s="4"/>
      <c r="AH296" s="4"/>
      <c r="AI296" s="4"/>
      <c r="AJ296" s="4"/>
      <c r="AK296" s="4"/>
    </row>
    <row r="297" spans="9:37" s="16" customFormat="1" x14ac:dyDescent="0.25">
      <c r="I297" s="33"/>
      <c r="J297" s="33"/>
      <c r="K297" s="33"/>
      <c r="L297" s="4"/>
      <c r="M297" s="4"/>
      <c r="N297" s="4"/>
      <c r="O297" s="4"/>
      <c r="X297" s="33"/>
      <c r="Y297" s="33"/>
      <c r="Z297" s="33"/>
      <c r="AA297" s="4"/>
      <c r="AB297" s="4"/>
      <c r="AC297" s="4"/>
      <c r="AD297" s="4"/>
      <c r="AE297" s="4"/>
      <c r="AF297" s="33"/>
      <c r="AG297" s="4"/>
      <c r="AH297" s="4"/>
      <c r="AI297" s="4"/>
      <c r="AJ297" s="4"/>
      <c r="AK297" s="4"/>
    </row>
    <row r="298" spans="9:37" s="16" customFormat="1" x14ac:dyDescent="0.25">
      <c r="I298" s="33"/>
      <c r="J298" s="33"/>
      <c r="K298" s="33"/>
      <c r="L298" s="4"/>
      <c r="M298" s="4"/>
      <c r="N298" s="4"/>
      <c r="O298" s="4"/>
      <c r="X298" s="33"/>
      <c r="Y298" s="33"/>
      <c r="Z298" s="33"/>
      <c r="AA298" s="4"/>
      <c r="AB298" s="4"/>
      <c r="AC298" s="4"/>
      <c r="AD298" s="4"/>
      <c r="AE298" s="4"/>
      <c r="AF298" s="33"/>
      <c r="AG298" s="4"/>
      <c r="AH298" s="4"/>
      <c r="AI298" s="4"/>
      <c r="AJ298" s="4"/>
      <c r="AK298" s="4"/>
    </row>
    <row r="299" spans="9:37" s="16" customFormat="1" x14ac:dyDescent="0.25">
      <c r="I299" s="33"/>
      <c r="J299" s="33"/>
      <c r="K299" s="33"/>
      <c r="L299" s="4"/>
      <c r="M299" s="4"/>
      <c r="N299" s="4"/>
      <c r="O299" s="4"/>
      <c r="X299" s="33"/>
      <c r="Y299" s="33"/>
      <c r="Z299" s="33"/>
      <c r="AA299" s="4"/>
      <c r="AB299" s="4"/>
      <c r="AC299" s="4"/>
      <c r="AD299" s="4"/>
      <c r="AE299" s="4"/>
      <c r="AF299" s="33"/>
      <c r="AG299" s="4"/>
      <c r="AH299" s="4"/>
      <c r="AI299" s="4"/>
      <c r="AJ299" s="4"/>
      <c r="AK299" s="4"/>
    </row>
    <row r="300" spans="9:37" s="16" customFormat="1" x14ac:dyDescent="0.25">
      <c r="I300" s="33"/>
      <c r="J300" s="33"/>
      <c r="K300" s="33"/>
      <c r="L300" s="4"/>
      <c r="M300" s="4"/>
      <c r="N300" s="4"/>
      <c r="O300" s="4"/>
      <c r="X300" s="33"/>
      <c r="Y300" s="33"/>
      <c r="Z300" s="33"/>
      <c r="AA300" s="4"/>
      <c r="AB300" s="4"/>
      <c r="AC300" s="4"/>
      <c r="AD300" s="4"/>
      <c r="AE300" s="4"/>
      <c r="AF300" s="33"/>
      <c r="AG300" s="4"/>
      <c r="AH300" s="4"/>
      <c r="AI300" s="4"/>
      <c r="AJ300" s="4"/>
      <c r="AK300" s="4"/>
    </row>
    <row r="301" spans="9:37" s="16" customFormat="1" x14ac:dyDescent="0.25">
      <c r="I301" s="33"/>
      <c r="J301" s="33"/>
      <c r="K301" s="33"/>
      <c r="L301" s="4"/>
      <c r="M301" s="4"/>
      <c r="N301" s="4"/>
      <c r="O301" s="4"/>
      <c r="X301" s="33"/>
      <c r="Y301" s="33"/>
      <c r="Z301" s="33"/>
      <c r="AA301" s="4"/>
      <c r="AB301" s="4"/>
      <c r="AC301" s="4"/>
      <c r="AD301" s="4"/>
      <c r="AE301" s="4"/>
      <c r="AF301" s="33"/>
      <c r="AG301" s="4"/>
      <c r="AH301" s="4"/>
      <c r="AI301" s="4"/>
      <c r="AJ301" s="4"/>
      <c r="AK301" s="4"/>
    </row>
    <row r="302" spans="9:37" s="16" customFormat="1" x14ac:dyDescent="0.25">
      <c r="I302" s="33"/>
      <c r="J302" s="33"/>
      <c r="K302" s="33"/>
      <c r="L302" s="4"/>
      <c r="M302" s="4"/>
      <c r="N302" s="4"/>
      <c r="O302" s="4"/>
      <c r="X302" s="33"/>
      <c r="Y302" s="33"/>
      <c r="Z302" s="33"/>
      <c r="AA302" s="4"/>
      <c r="AB302" s="4"/>
      <c r="AC302" s="4"/>
      <c r="AD302" s="4"/>
      <c r="AE302" s="4"/>
      <c r="AF302" s="33"/>
      <c r="AG302" s="4"/>
      <c r="AH302" s="4"/>
      <c r="AI302" s="4"/>
      <c r="AJ302" s="4"/>
      <c r="AK302" s="4"/>
    </row>
    <row r="303" spans="9:37" s="16" customFormat="1" x14ac:dyDescent="0.25">
      <c r="I303" s="33"/>
      <c r="J303" s="33"/>
      <c r="K303" s="33"/>
      <c r="L303" s="4"/>
      <c r="M303" s="4"/>
      <c r="N303" s="4"/>
      <c r="O303" s="4"/>
      <c r="X303" s="33"/>
      <c r="Y303" s="33"/>
      <c r="Z303" s="33"/>
      <c r="AA303" s="4"/>
      <c r="AB303" s="4"/>
      <c r="AC303" s="4"/>
      <c r="AD303" s="4"/>
      <c r="AE303" s="4"/>
      <c r="AF303" s="33"/>
      <c r="AG303" s="4"/>
      <c r="AH303" s="4"/>
      <c r="AI303" s="4"/>
      <c r="AJ303" s="4"/>
      <c r="AK303" s="4"/>
    </row>
    <row r="304" spans="9:37" s="16" customFormat="1" x14ac:dyDescent="0.25">
      <c r="I304" s="33"/>
      <c r="J304" s="33"/>
      <c r="K304" s="33"/>
      <c r="L304" s="4"/>
      <c r="M304" s="4"/>
      <c r="N304" s="4"/>
      <c r="O304" s="4"/>
      <c r="X304" s="33"/>
      <c r="Y304" s="33"/>
      <c r="Z304" s="33"/>
      <c r="AA304" s="4"/>
      <c r="AB304" s="4"/>
      <c r="AC304" s="4"/>
      <c r="AD304" s="4"/>
      <c r="AE304" s="4"/>
      <c r="AF304" s="33"/>
      <c r="AG304" s="4"/>
      <c r="AH304" s="4"/>
      <c r="AI304" s="4"/>
      <c r="AJ304" s="4"/>
      <c r="AK304" s="4"/>
    </row>
    <row r="305" spans="9:37" s="16" customFormat="1" x14ac:dyDescent="0.25">
      <c r="I305" s="33"/>
      <c r="J305" s="33"/>
      <c r="K305" s="33"/>
      <c r="L305" s="4"/>
      <c r="M305" s="4"/>
      <c r="N305" s="4"/>
      <c r="O305" s="4"/>
      <c r="X305" s="33"/>
      <c r="Y305" s="33"/>
      <c r="Z305" s="33"/>
      <c r="AA305" s="4"/>
      <c r="AB305" s="4"/>
      <c r="AC305" s="4"/>
      <c r="AD305" s="4"/>
      <c r="AE305" s="4"/>
      <c r="AF305" s="33"/>
      <c r="AG305" s="4"/>
      <c r="AH305" s="4"/>
      <c r="AI305" s="4"/>
      <c r="AJ305" s="4"/>
      <c r="AK305" s="4"/>
    </row>
    <row r="306" spans="9:37" s="16" customFormat="1" x14ac:dyDescent="0.25">
      <c r="I306" s="33"/>
      <c r="J306" s="33"/>
      <c r="K306" s="33"/>
      <c r="L306" s="4"/>
      <c r="M306" s="4"/>
      <c r="N306" s="4"/>
      <c r="O306" s="4"/>
      <c r="X306" s="33"/>
      <c r="Y306" s="33"/>
      <c r="Z306" s="33"/>
      <c r="AA306" s="4"/>
      <c r="AB306" s="4"/>
      <c r="AC306" s="4"/>
      <c r="AD306" s="4"/>
      <c r="AE306" s="4"/>
      <c r="AF306" s="33"/>
      <c r="AG306" s="4"/>
      <c r="AH306" s="4"/>
      <c r="AI306" s="4"/>
      <c r="AJ306" s="4"/>
      <c r="AK306" s="4"/>
    </row>
    <row r="307" spans="9:37" s="16" customFormat="1" x14ac:dyDescent="0.25">
      <c r="I307" s="33"/>
      <c r="J307" s="33"/>
      <c r="K307" s="33"/>
      <c r="L307" s="4"/>
      <c r="M307" s="4"/>
      <c r="N307" s="4"/>
      <c r="O307" s="4"/>
      <c r="X307" s="33"/>
      <c r="Y307" s="33"/>
      <c r="Z307" s="33"/>
      <c r="AA307" s="4"/>
      <c r="AB307" s="4"/>
      <c r="AC307" s="4"/>
      <c r="AD307" s="4"/>
      <c r="AE307" s="4"/>
      <c r="AF307" s="33"/>
      <c r="AG307" s="4"/>
      <c r="AH307" s="4"/>
      <c r="AI307" s="4"/>
      <c r="AJ307" s="4"/>
      <c r="AK307" s="4"/>
    </row>
    <row r="308" spans="9:37" s="16" customFormat="1" x14ac:dyDescent="0.25">
      <c r="I308" s="33"/>
      <c r="J308" s="33"/>
      <c r="K308" s="33"/>
      <c r="L308" s="4"/>
      <c r="M308" s="4"/>
      <c r="N308" s="4"/>
      <c r="O308" s="4"/>
      <c r="X308" s="33"/>
      <c r="Y308" s="33"/>
      <c r="Z308" s="33"/>
      <c r="AA308" s="4"/>
      <c r="AB308" s="4"/>
      <c r="AC308" s="4"/>
      <c r="AD308" s="4"/>
      <c r="AE308" s="4"/>
      <c r="AF308" s="33"/>
      <c r="AG308" s="4"/>
      <c r="AH308" s="4"/>
      <c r="AI308" s="4"/>
      <c r="AJ308" s="4"/>
      <c r="AK308" s="4"/>
    </row>
    <row r="309" spans="9:37" s="16" customFormat="1" x14ac:dyDescent="0.25">
      <c r="I309" s="33"/>
      <c r="J309" s="33"/>
      <c r="K309" s="33"/>
      <c r="L309" s="4"/>
      <c r="M309" s="4"/>
      <c r="N309" s="4"/>
      <c r="O309" s="4"/>
      <c r="X309" s="33"/>
      <c r="Y309" s="33"/>
      <c r="Z309" s="33"/>
      <c r="AA309" s="4"/>
      <c r="AB309" s="4"/>
      <c r="AC309" s="4"/>
      <c r="AD309" s="4"/>
      <c r="AE309" s="4"/>
      <c r="AF309" s="33"/>
      <c r="AG309" s="4"/>
      <c r="AH309" s="4"/>
      <c r="AI309" s="4"/>
      <c r="AJ309" s="4"/>
      <c r="AK309" s="4"/>
    </row>
    <row r="310" spans="9:37" s="16" customFormat="1" x14ac:dyDescent="0.25">
      <c r="I310" s="33"/>
      <c r="J310" s="33"/>
      <c r="K310" s="33"/>
      <c r="L310" s="4"/>
      <c r="M310" s="4"/>
      <c r="N310" s="4"/>
      <c r="O310" s="4"/>
      <c r="X310" s="33"/>
      <c r="Y310" s="33"/>
      <c r="Z310" s="33"/>
      <c r="AA310" s="4"/>
      <c r="AB310" s="4"/>
      <c r="AC310" s="4"/>
      <c r="AD310" s="4"/>
      <c r="AE310" s="4"/>
      <c r="AF310" s="33"/>
      <c r="AG310" s="4"/>
      <c r="AH310" s="4"/>
      <c r="AI310" s="4"/>
      <c r="AJ310" s="4"/>
      <c r="AK310" s="4"/>
    </row>
    <row r="311" spans="9:37" s="16" customFormat="1" x14ac:dyDescent="0.25">
      <c r="I311" s="33"/>
      <c r="J311" s="33"/>
      <c r="K311" s="33"/>
      <c r="L311" s="4"/>
      <c r="M311" s="4"/>
      <c r="N311" s="4"/>
      <c r="O311" s="4"/>
      <c r="X311" s="33"/>
      <c r="Y311" s="33"/>
      <c r="Z311" s="33"/>
      <c r="AA311" s="4"/>
      <c r="AB311" s="4"/>
      <c r="AC311" s="4"/>
      <c r="AD311" s="4"/>
      <c r="AE311" s="4"/>
      <c r="AF311" s="33"/>
      <c r="AG311" s="4"/>
      <c r="AH311" s="4"/>
      <c r="AI311" s="4"/>
      <c r="AJ311" s="4"/>
      <c r="AK311" s="4"/>
    </row>
    <row r="312" spans="9:37" s="16" customFormat="1" x14ac:dyDescent="0.25">
      <c r="I312" s="33"/>
      <c r="J312" s="33"/>
      <c r="K312" s="33"/>
      <c r="L312" s="4"/>
      <c r="M312" s="4"/>
      <c r="N312" s="4"/>
      <c r="O312" s="4"/>
      <c r="X312" s="33"/>
      <c r="Y312" s="33"/>
      <c r="Z312" s="33"/>
      <c r="AA312" s="4"/>
      <c r="AB312" s="4"/>
      <c r="AC312" s="4"/>
      <c r="AD312" s="4"/>
      <c r="AE312" s="4"/>
      <c r="AF312" s="33"/>
      <c r="AG312" s="4"/>
      <c r="AH312" s="4"/>
      <c r="AI312" s="4"/>
      <c r="AJ312" s="4"/>
      <c r="AK312" s="4"/>
    </row>
    <row r="313" spans="9:37" s="16" customFormat="1" x14ac:dyDescent="0.25">
      <c r="I313" s="33"/>
      <c r="J313" s="33"/>
      <c r="K313" s="33"/>
      <c r="L313" s="4"/>
      <c r="M313" s="4"/>
      <c r="N313" s="4"/>
      <c r="O313" s="4"/>
      <c r="X313" s="33"/>
      <c r="Y313" s="33"/>
      <c r="Z313" s="33"/>
      <c r="AA313" s="4"/>
      <c r="AB313" s="4"/>
      <c r="AC313" s="4"/>
      <c r="AD313" s="4"/>
      <c r="AE313" s="4"/>
      <c r="AF313" s="33"/>
      <c r="AG313" s="4"/>
      <c r="AH313" s="4"/>
      <c r="AI313" s="4"/>
      <c r="AJ313" s="4"/>
      <c r="AK313" s="4"/>
    </row>
    <row r="314" spans="9:37" s="16" customFormat="1" x14ac:dyDescent="0.25">
      <c r="I314" s="33"/>
      <c r="J314" s="33"/>
      <c r="K314" s="33"/>
      <c r="L314" s="4"/>
      <c r="M314" s="4"/>
      <c r="N314" s="4"/>
      <c r="O314" s="4"/>
      <c r="X314" s="33"/>
      <c r="Y314" s="33"/>
      <c r="Z314" s="33"/>
      <c r="AA314" s="4"/>
      <c r="AB314" s="4"/>
      <c r="AC314" s="4"/>
      <c r="AD314" s="4"/>
      <c r="AE314" s="4"/>
      <c r="AF314" s="33"/>
      <c r="AG314" s="4"/>
      <c r="AH314" s="4"/>
      <c r="AI314" s="4"/>
      <c r="AJ314" s="4"/>
      <c r="AK314" s="4"/>
    </row>
    <row r="315" spans="9:37" s="16" customFormat="1" x14ac:dyDescent="0.25">
      <c r="I315" s="33"/>
      <c r="J315" s="33"/>
      <c r="K315" s="33"/>
      <c r="L315" s="4"/>
      <c r="M315" s="4"/>
      <c r="N315" s="4"/>
      <c r="O315" s="4"/>
      <c r="X315" s="33"/>
      <c r="Y315" s="33"/>
      <c r="Z315" s="33"/>
      <c r="AA315" s="4"/>
      <c r="AB315" s="4"/>
      <c r="AC315" s="4"/>
      <c r="AD315" s="4"/>
      <c r="AE315" s="4"/>
      <c r="AF315" s="33"/>
      <c r="AG315" s="4"/>
      <c r="AH315" s="4"/>
      <c r="AI315" s="4"/>
      <c r="AJ315" s="4"/>
      <c r="AK315" s="4"/>
    </row>
    <row r="316" spans="9:37" s="16" customFormat="1" x14ac:dyDescent="0.25">
      <c r="I316" s="33"/>
      <c r="J316" s="33"/>
      <c r="K316" s="33"/>
      <c r="L316" s="4"/>
      <c r="M316" s="4"/>
      <c r="N316" s="4"/>
      <c r="O316" s="4"/>
      <c r="X316" s="33"/>
      <c r="Y316" s="33"/>
      <c r="Z316" s="33"/>
      <c r="AA316" s="4"/>
      <c r="AB316" s="4"/>
      <c r="AC316" s="4"/>
      <c r="AD316" s="4"/>
      <c r="AE316" s="4"/>
      <c r="AF316" s="33"/>
      <c r="AG316" s="4"/>
      <c r="AH316" s="4"/>
      <c r="AI316" s="4"/>
      <c r="AJ316" s="4"/>
      <c r="AK316" s="4"/>
    </row>
    <row r="317" spans="9:37" s="16" customFormat="1" x14ac:dyDescent="0.25">
      <c r="I317" s="33"/>
      <c r="J317" s="33"/>
      <c r="K317" s="33"/>
      <c r="L317" s="4"/>
      <c r="M317" s="4"/>
      <c r="N317" s="4"/>
      <c r="O317" s="4"/>
      <c r="X317" s="33"/>
      <c r="Y317" s="33"/>
      <c r="Z317" s="33"/>
      <c r="AA317" s="4"/>
      <c r="AB317" s="4"/>
      <c r="AC317" s="4"/>
      <c r="AD317" s="4"/>
      <c r="AE317" s="4"/>
      <c r="AF317" s="33"/>
      <c r="AG317" s="4"/>
      <c r="AH317" s="4"/>
      <c r="AI317" s="4"/>
      <c r="AJ317" s="4"/>
      <c r="AK317" s="4"/>
    </row>
    <row r="318" spans="9:37" s="16" customFormat="1" x14ac:dyDescent="0.25">
      <c r="I318" s="33"/>
      <c r="J318" s="33"/>
      <c r="K318" s="33"/>
      <c r="L318" s="4"/>
      <c r="M318" s="4"/>
      <c r="N318" s="4"/>
      <c r="O318" s="4"/>
      <c r="X318" s="33"/>
      <c r="Y318" s="33"/>
      <c r="Z318" s="33"/>
      <c r="AA318" s="4"/>
      <c r="AB318" s="4"/>
      <c r="AC318" s="4"/>
      <c r="AD318" s="4"/>
      <c r="AE318" s="4"/>
      <c r="AF318" s="33"/>
      <c r="AG318" s="4"/>
      <c r="AH318" s="4"/>
      <c r="AI318" s="4"/>
      <c r="AJ318" s="4"/>
      <c r="AK318" s="4"/>
    </row>
    <row r="319" spans="9:37" s="16" customFormat="1" x14ac:dyDescent="0.25">
      <c r="I319" s="33"/>
      <c r="J319" s="33"/>
      <c r="K319" s="33"/>
      <c r="L319" s="4"/>
      <c r="M319" s="4"/>
      <c r="N319" s="4"/>
      <c r="O319" s="4"/>
      <c r="X319" s="33"/>
      <c r="Y319" s="33"/>
      <c r="Z319" s="33"/>
      <c r="AA319" s="4"/>
      <c r="AB319" s="4"/>
      <c r="AC319" s="4"/>
      <c r="AD319" s="4"/>
      <c r="AE319" s="4"/>
      <c r="AF319" s="33"/>
      <c r="AG319" s="4"/>
      <c r="AH319" s="4"/>
      <c r="AI319" s="4"/>
      <c r="AJ319" s="4"/>
      <c r="AK319" s="4"/>
    </row>
    <row r="320" spans="9:37" s="16" customFormat="1" x14ac:dyDescent="0.25">
      <c r="I320" s="33"/>
      <c r="J320" s="33"/>
      <c r="K320" s="33"/>
      <c r="L320" s="4"/>
      <c r="M320" s="4"/>
      <c r="N320" s="4"/>
      <c r="O320" s="4"/>
      <c r="X320" s="33"/>
      <c r="Y320" s="33"/>
      <c r="Z320" s="33"/>
      <c r="AA320" s="4"/>
      <c r="AB320" s="4"/>
      <c r="AC320" s="4"/>
      <c r="AD320" s="4"/>
      <c r="AE320" s="4"/>
      <c r="AF320" s="33"/>
      <c r="AG320" s="4"/>
      <c r="AH320" s="4"/>
      <c r="AI320" s="4"/>
      <c r="AJ320" s="4"/>
      <c r="AK320" s="4"/>
    </row>
    <row r="321" spans="9:37" s="16" customFormat="1" x14ac:dyDescent="0.25">
      <c r="I321" s="33"/>
      <c r="J321" s="33"/>
      <c r="K321" s="33"/>
      <c r="L321" s="4"/>
      <c r="M321" s="4"/>
      <c r="N321" s="4"/>
      <c r="O321" s="4"/>
      <c r="X321" s="33"/>
      <c r="Y321" s="33"/>
      <c r="Z321" s="33"/>
      <c r="AA321" s="4"/>
      <c r="AB321" s="4"/>
      <c r="AC321" s="4"/>
      <c r="AD321" s="4"/>
      <c r="AE321" s="4"/>
      <c r="AF321" s="33"/>
      <c r="AG321" s="4"/>
      <c r="AH321" s="4"/>
      <c r="AI321" s="4"/>
      <c r="AJ321" s="4"/>
      <c r="AK321" s="4"/>
    </row>
    <row r="322" spans="9:37" s="16" customFormat="1" x14ac:dyDescent="0.25">
      <c r="I322" s="33"/>
      <c r="J322" s="33"/>
      <c r="K322" s="33"/>
      <c r="L322" s="4"/>
      <c r="M322" s="4"/>
      <c r="N322" s="4"/>
      <c r="O322" s="4"/>
      <c r="X322" s="33"/>
      <c r="Y322" s="33"/>
      <c r="Z322" s="33"/>
      <c r="AA322" s="4"/>
      <c r="AB322" s="4"/>
      <c r="AC322" s="4"/>
      <c r="AD322" s="4"/>
      <c r="AE322" s="4"/>
      <c r="AF322" s="33"/>
      <c r="AG322" s="4"/>
      <c r="AH322" s="4"/>
      <c r="AI322" s="4"/>
      <c r="AJ322" s="4"/>
      <c r="AK322" s="4"/>
    </row>
    <row r="323" spans="9:37" s="16" customFormat="1" x14ac:dyDescent="0.25">
      <c r="I323" s="33"/>
      <c r="J323" s="33"/>
      <c r="K323" s="33"/>
      <c r="L323" s="4"/>
      <c r="M323" s="4"/>
      <c r="N323" s="4"/>
      <c r="O323" s="4"/>
      <c r="X323" s="33"/>
      <c r="Y323" s="33"/>
      <c r="Z323" s="33"/>
      <c r="AA323" s="4"/>
      <c r="AB323" s="4"/>
      <c r="AC323" s="4"/>
      <c r="AD323" s="4"/>
      <c r="AE323" s="4"/>
      <c r="AF323" s="33"/>
      <c r="AG323" s="4"/>
      <c r="AH323" s="4"/>
      <c r="AI323" s="4"/>
      <c r="AJ323" s="4"/>
      <c r="AK323" s="4"/>
    </row>
    <row r="324" spans="9:37" s="16" customFormat="1" x14ac:dyDescent="0.25">
      <c r="I324" s="33"/>
      <c r="J324" s="33"/>
      <c r="K324" s="33"/>
      <c r="L324" s="4"/>
      <c r="M324" s="4"/>
      <c r="N324" s="4"/>
      <c r="O324" s="4"/>
      <c r="X324" s="33"/>
      <c r="Y324" s="33"/>
      <c r="Z324" s="33"/>
      <c r="AA324" s="4"/>
      <c r="AB324" s="4"/>
      <c r="AC324" s="4"/>
      <c r="AD324" s="4"/>
      <c r="AE324" s="4"/>
      <c r="AF324" s="33"/>
      <c r="AG324" s="4"/>
      <c r="AH324" s="4"/>
      <c r="AI324" s="4"/>
      <c r="AJ324" s="4"/>
      <c r="AK324" s="4"/>
    </row>
    <row r="325" spans="9:37" s="16" customFormat="1" x14ac:dyDescent="0.25">
      <c r="I325" s="33"/>
      <c r="J325" s="33"/>
      <c r="K325" s="33"/>
      <c r="L325" s="4"/>
      <c r="M325" s="4"/>
      <c r="N325" s="4"/>
      <c r="O325" s="4"/>
      <c r="X325" s="33"/>
      <c r="Y325" s="33"/>
      <c r="Z325" s="33"/>
      <c r="AA325" s="4"/>
      <c r="AB325" s="4"/>
      <c r="AC325" s="4"/>
      <c r="AD325" s="4"/>
      <c r="AE325" s="4"/>
      <c r="AF325" s="33"/>
      <c r="AG325" s="4"/>
      <c r="AH325" s="4"/>
      <c r="AI325" s="4"/>
      <c r="AJ325" s="4"/>
      <c r="AK325" s="4"/>
    </row>
    <row r="326" spans="9:37" s="16" customFormat="1" x14ac:dyDescent="0.25">
      <c r="I326" s="33"/>
      <c r="J326" s="33"/>
      <c r="K326" s="33"/>
      <c r="L326" s="4"/>
      <c r="M326" s="4"/>
      <c r="N326" s="4"/>
      <c r="O326" s="4"/>
      <c r="X326" s="33"/>
      <c r="Y326" s="33"/>
      <c r="Z326" s="33"/>
      <c r="AA326" s="4"/>
      <c r="AB326" s="4"/>
      <c r="AC326" s="4"/>
      <c r="AD326" s="4"/>
      <c r="AE326" s="4"/>
      <c r="AF326" s="33"/>
      <c r="AG326" s="4"/>
      <c r="AH326" s="4"/>
      <c r="AI326" s="4"/>
      <c r="AJ326" s="4"/>
      <c r="AK326" s="4"/>
    </row>
    <row r="327" spans="9:37" s="16" customFormat="1" x14ac:dyDescent="0.25">
      <c r="I327" s="33"/>
      <c r="J327" s="33"/>
      <c r="K327" s="33"/>
      <c r="L327" s="4"/>
      <c r="M327" s="4"/>
      <c r="N327" s="4"/>
      <c r="O327" s="4"/>
      <c r="X327" s="33"/>
      <c r="Y327" s="33"/>
      <c r="Z327" s="33"/>
      <c r="AA327" s="4"/>
      <c r="AB327" s="4"/>
      <c r="AC327" s="4"/>
      <c r="AD327" s="4"/>
      <c r="AE327" s="4"/>
      <c r="AF327" s="33"/>
      <c r="AG327" s="4"/>
      <c r="AH327" s="4"/>
      <c r="AI327" s="4"/>
      <c r="AJ327" s="4"/>
      <c r="AK327" s="4"/>
    </row>
    <row r="328" spans="9:37" s="16" customFormat="1" x14ac:dyDescent="0.25">
      <c r="I328" s="33"/>
      <c r="J328" s="33"/>
      <c r="K328" s="33"/>
      <c r="L328" s="4"/>
      <c r="M328" s="4"/>
      <c r="N328" s="4"/>
      <c r="O328" s="4"/>
      <c r="X328" s="33"/>
      <c r="Y328" s="33"/>
      <c r="Z328" s="33"/>
      <c r="AA328" s="4"/>
      <c r="AB328" s="4"/>
      <c r="AC328" s="4"/>
      <c r="AD328" s="4"/>
      <c r="AE328" s="4"/>
      <c r="AF328" s="33"/>
      <c r="AG328" s="4"/>
      <c r="AH328" s="4"/>
      <c r="AI328" s="4"/>
      <c r="AJ328" s="4"/>
      <c r="AK328" s="4"/>
    </row>
    <row r="329" spans="9:37" s="16" customFormat="1" x14ac:dyDescent="0.25">
      <c r="I329" s="33"/>
      <c r="J329" s="33"/>
      <c r="K329" s="33"/>
      <c r="L329" s="4"/>
      <c r="M329" s="4"/>
      <c r="N329" s="4"/>
      <c r="O329" s="4"/>
      <c r="X329" s="33"/>
      <c r="Y329" s="33"/>
      <c r="Z329" s="33"/>
      <c r="AA329" s="4"/>
      <c r="AB329" s="4"/>
      <c r="AC329" s="4"/>
      <c r="AD329" s="4"/>
      <c r="AE329" s="4"/>
      <c r="AF329" s="33"/>
      <c r="AG329" s="4"/>
      <c r="AH329" s="4"/>
      <c r="AI329" s="4"/>
      <c r="AJ329" s="4"/>
      <c r="AK329" s="4"/>
    </row>
    <row r="330" spans="9:37" s="16" customFormat="1" x14ac:dyDescent="0.25">
      <c r="I330" s="33"/>
      <c r="J330" s="33"/>
      <c r="K330" s="33"/>
      <c r="L330" s="4"/>
      <c r="M330" s="4"/>
      <c r="N330" s="4"/>
      <c r="O330" s="4"/>
      <c r="X330" s="33"/>
      <c r="Y330" s="33"/>
      <c r="Z330" s="33"/>
      <c r="AA330" s="4"/>
      <c r="AB330" s="4"/>
      <c r="AC330" s="4"/>
      <c r="AD330" s="4"/>
      <c r="AE330" s="4"/>
      <c r="AF330" s="33"/>
      <c r="AG330" s="4"/>
      <c r="AH330" s="4"/>
      <c r="AI330" s="4"/>
      <c r="AJ330" s="4"/>
      <c r="AK330" s="4"/>
    </row>
    <row r="331" spans="9:37" s="16" customFormat="1" x14ac:dyDescent="0.25">
      <c r="I331" s="33"/>
      <c r="J331" s="33"/>
      <c r="K331" s="33"/>
      <c r="L331" s="4"/>
      <c r="M331" s="4"/>
      <c r="N331" s="4"/>
      <c r="O331" s="4"/>
      <c r="X331" s="33"/>
      <c r="Y331" s="33"/>
      <c r="Z331" s="33"/>
      <c r="AA331" s="4"/>
      <c r="AB331" s="4"/>
      <c r="AC331" s="4"/>
      <c r="AD331" s="4"/>
      <c r="AE331" s="4"/>
      <c r="AF331" s="33"/>
      <c r="AG331" s="4"/>
      <c r="AH331" s="4"/>
      <c r="AI331" s="4"/>
      <c r="AJ331" s="4"/>
      <c r="AK331" s="4"/>
    </row>
    <row r="332" spans="9:37" s="16" customFormat="1" x14ac:dyDescent="0.25">
      <c r="I332" s="33"/>
      <c r="J332" s="33"/>
      <c r="K332" s="33"/>
      <c r="L332" s="4"/>
      <c r="M332" s="4"/>
      <c r="N332" s="4"/>
      <c r="O332" s="4"/>
      <c r="X332" s="33"/>
      <c r="Y332" s="33"/>
      <c r="Z332" s="33"/>
      <c r="AA332" s="4"/>
      <c r="AB332" s="4"/>
      <c r="AC332" s="4"/>
      <c r="AD332" s="4"/>
      <c r="AE332" s="4"/>
      <c r="AF332" s="33"/>
      <c r="AG332" s="4"/>
      <c r="AH332" s="4"/>
      <c r="AI332" s="4"/>
      <c r="AJ332" s="4"/>
      <c r="AK332" s="4"/>
    </row>
    <row r="333" spans="9:37" s="16" customFormat="1" x14ac:dyDescent="0.25">
      <c r="I333" s="33"/>
      <c r="J333" s="33"/>
      <c r="K333" s="33"/>
      <c r="L333" s="4"/>
      <c r="M333" s="4"/>
      <c r="N333" s="4"/>
      <c r="O333" s="4"/>
      <c r="X333" s="33"/>
      <c r="Y333" s="33"/>
      <c r="Z333" s="33"/>
      <c r="AA333" s="4"/>
      <c r="AB333" s="4"/>
      <c r="AC333" s="4"/>
      <c r="AD333" s="4"/>
      <c r="AE333" s="4"/>
      <c r="AF333" s="33"/>
      <c r="AG333" s="4"/>
      <c r="AH333" s="4"/>
      <c r="AI333" s="4"/>
      <c r="AJ333" s="4"/>
      <c r="AK333" s="4"/>
    </row>
    <row r="334" spans="9:37" s="16" customFormat="1" x14ac:dyDescent="0.25">
      <c r="I334" s="33"/>
      <c r="J334" s="33"/>
      <c r="K334" s="33"/>
      <c r="L334" s="4"/>
      <c r="M334" s="4"/>
      <c r="N334" s="4"/>
      <c r="O334" s="4"/>
      <c r="X334" s="33"/>
      <c r="Y334" s="33"/>
      <c r="Z334" s="33"/>
      <c r="AA334" s="4"/>
      <c r="AB334" s="4"/>
      <c r="AC334" s="4"/>
      <c r="AD334" s="4"/>
      <c r="AE334" s="4"/>
      <c r="AF334" s="33"/>
      <c r="AG334" s="4"/>
      <c r="AH334" s="4"/>
      <c r="AI334" s="4"/>
      <c r="AJ334" s="4"/>
      <c r="AK334" s="4"/>
    </row>
    <row r="335" spans="9:37" s="16" customFormat="1" x14ac:dyDescent="0.25">
      <c r="I335" s="33"/>
      <c r="J335" s="33"/>
      <c r="K335" s="33"/>
      <c r="L335" s="4"/>
      <c r="M335" s="4"/>
      <c r="N335" s="4"/>
      <c r="O335" s="4"/>
      <c r="X335" s="33"/>
      <c r="Y335" s="33"/>
      <c r="Z335" s="33"/>
      <c r="AA335" s="4"/>
      <c r="AB335" s="4"/>
      <c r="AC335" s="4"/>
      <c r="AD335" s="4"/>
      <c r="AE335" s="4"/>
      <c r="AF335" s="33"/>
      <c r="AG335" s="4"/>
      <c r="AH335" s="4"/>
      <c r="AI335" s="4"/>
      <c r="AJ335" s="4"/>
      <c r="AK335" s="4"/>
    </row>
    <row r="336" spans="9:37" s="16" customFormat="1" x14ac:dyDescent="0.25">
      <c r="I336" s="33"/>
      <c r="J336" s="33"/>
      <c r="K336" s="33"/>
      <c r="L336" s="4"/>
      <c r="M336" s="4"/>
      <c r="N336" s="4"/>
      <c r="O336" s="4"/>
      <c r="X336" s="33"/>
      <c r="Y336" s="33"/>
      <c r="Z336" s="33"/>
      <c r="AA336" s="4"/>
      <c r="AB336" s="4"/>
      <c r="AC336" s="4"/>
      <c r="AD336" s="4"/>
      <c r="AE336" s="4"/>
      <c r="AF336" s="33"/>
      <c r="AG336" s="4"/>
      <c r="AH336" s="4"/>
      <c r="AI336" s="4"/>
      <c r="AJ336" s="4"/>
      <c r="AK336" s="4"/>
    </row>
    <row r="337" spans="9:37" s="16" customFormat="1" x14ac:dyDescent="0.25">
      <c r="I337" s="33"/>
      <c r="J337" s="33"/>
      <c r="K337" s="33"/>
      <c r="L337" s="4"/>
      <c r="M337" s="4"/>
      <c r="N337" s="4"/>
      <c r="O337" s="4"/>
      <c r="X337" s="33"/>
      <c r="Y337" s="33"/>
      <c r="Z337" s="33"/>
      <c r="AA337" s="4"/>
      <c r="AB337" s="4"/>
      <c r="AC337" s="4"/>
      <c r="AD337" s="4"/>
      <c r="AE337" s="4"/>
      <c r="AF337" s="33"/>
      <c r="AG337" s="4"/>
      <c r="AH337" s="4"/>
      <c r="AI337" s="4"/>
      <c r="AJ337" s="4"/>
      <c r="AK337" s="4"/>
    </row>
    <row r="338" spans="9:37" s="16" customFormat="1" x14ac:dyDescent="0.25">
      <c r="I338" s="33"/>
      <c r="J338" s="33"/>
      <c r="K338" s="33"/>
      <c r="L338" s="4"/>
      <c r="M338" s="4"/>
      <c r="N338" s="4"/>
      <c r="O338" s="4"/>
      <c r="X338" s="33"/>
      <c r="Y338" s="33"/>
      <c r="Z338" s="33"/>
      <c r="AA338" s="4"/>
      <c r="AB338" s="4"/>
      <c r="AC338" s="4"/>
      <c r="AD338" s="4"/>
      <c r="AE338" s="4"/>
      <c r="AF338" s="33"/>
      <c r="AG338" s="4"/>
      <c r="AH338" s="4"/>
      <c r="AI338" s="4"/>
      <c r="AJ338" s="4"/>
      <c r="AK338" s="4"/>
    </row>
    <row r="339" spans="9:37" s="16" customFormat="1" x14ac:dyDescent="0.25">
      <c r="I339" s="33"/>
      <c r="J339" s="33"/>
      <c r="K339" s="33"/>
      <c r="L339" s="4"/>
      <c r="M339" s="4"/>
      <c r="N339" s="4"/>
      <c r="O339" s="4"/>
      <c r="X339" s="33"/>
      <c r="Y339" s="33"/>
      <c r="Z339" s="33"/>
      <c r="AA339" s="4"/>
      <c r="AB339" s="4"/>
      <c r="AC339" s="4"/>
      <c r="AD339" s="4"/>
      <c r="AE339" s="4"/>
      <c r="AF339" s="33"/>
      <c r="AG339" s="4"/>
      <c r="AH339" s="4"/>
      <c r="AI339" s="4"/>
      <c r="AJ339" s="4"/>
      <c r="AK339" s="4"/>
    </row>
    <row r="340" spans="9:37" s="16" customFormat="1" x14ac:dyDescent="0.25">
      <c r="I340" s="33"/>
      <c r="J340" s="33"/>
      <c r="K340" s="33"/>
      <c r="L340" s="4"/>
      <c r="M340" s="4"/>
      <c r="N340" s="4"/>
      <c r="O340" s="4"/>
      <c r="X340" s="33"/>
      <c r="Y340" s="33"/>
      <c r="Z340" s="33"/>
      <c r="AA340" s="4"/>
      <c r="AB340" s="4"/>
      <c r="AC340" s="4"/>
      <c r="AD340" s="4"/>
      <c r="AE340" s="4"/>
      <c r="AF340" s="33"/>
      <c r="AG340" s="4"/>
      <c r="AH340" s="4"/>
      <c r="AI340" s="4"/>
      <c r="AJ340" s="4"/>
      <c r="AK340" s="4"/>
    </row>
    <row r="341" spans="9:37" s="16" customFormat="1" x14ac:dyDescent="0.25">
      <c r="I341" s="33"/>
      <c r="J341" s="33"/>
      <c r="K341" s="33"/>
      <c r="L341" s="4"/>
      <c r="M341" s="4"/>
      <c r="N341" s="4"/>
      <c r="O341" s="4"/>
      <c r="X341" s="33"/>
      <c r="Y341" s="33"/>
      <c r="Z341" s="33"/>
      <c r="AA341" s="4"/>
      <c r="AB341" s="4"/>
      <c r="AC341" s="4"/>
      <c r="AD341" s="4"/>
      <c r="AE341" s="4"/>
      <c r="AF341" s="33"/>
      <c r="AG341" s="4"/>
      <c r="AH341" s="4"/>
      <c r="AI341" s="4"/>
      <c r="AJ341" s="4"/>
      <c r="AK341" s="4"/>
    </row>
    <row r="342" spans="9:37" s="16" customFormat="1" x14ac:dyDescent="0.25">
      <c r="I342" s="33"/>
      <c r="J342" s="33"/>
      <c r="K342" s="33"/>
      <c r="L342" s="4"/>
      <c r="M342" s="4"/>
      <c r="N342" s="4"/>
      <c r="O342" s="4"/>
      <c r="X342" s="33"/>
      <c r="Y342" s="33"/>
      <c r="Z342" s="33"/>
      <c r="AA342" s="4"/>
      <c r="AB342" s="4"/>
      <c r="AC342" s="4"/>
      <c r="AD342" s="4"/>
      <c r="AE342" s="4"/>
      <c r="AF342" s="33"/>
      <c r="AG342" s="4"/>
      <c r="AH342" s="4"/>
      <c r="AI342" s="4"/>
      <c r="AJ342" s="4"/>
      <c r="AK342" s="4"/>
    </row>
    <row r="343" spans="9:37" s="16" customFormat="1" x14ac:dyDescent="0.25">
      <c r="I343" s="33"/>
      <c r="J343" s="33"/>
      <c r="K343" s="33"/>
      <c r="L343" s="4"/>
      <c r="M343" s="4"/>
      <c r="N343" s="4"/>
      <c r="O343" s="4"/>
      <c r="X343" s="33"/>
      <c r="Y343" s="33"/>
      <c r="Z343" s="33"/>
      <c r="AA343" s="4"/>
      <c r="AB343" s="4"/>
      <c r="AC343" s="4"/>
      <c r="AD343" s="4"/>
      <c r="AE343" s="4"/>
      <c r="AF343" s="33"/>
      <c r="AG343" s="4"/>
      <c r="AH343" s="4"/>
      <c r="AI343" s="4"/>
      <c r="AJ343" s="4"/>
      <c r="AK343" s="4"/>
    </row>
    <row r="344" spans="9:37" s="16" customFormat="1" x14ac:dyDescent="0.25">
      <c r="I344" s="33"/>
      <c r="J344" s="33"/>
      <c r="K344" s="33"/>
      <c r="L344" s="4"/>
      <c r="M344" s="4"/>
      <c r="N344" s="4"/>
      <c r="O344" s="4"/>
      <c r="X344" s="33"/>
      <c r="Y344" s="33"/>
      <c r="Z344" s="33"/>
      <c r="AA344" s="4"/>
      <c r="AB344" s="4"/>
      <c r="AC344" s="4"/>
      <c r="AD344" s="4"/>
      <c r="AE344" s="4"/>
      <c r="AF344" s="33"/>
      <c r="AG344" s="4"/>
      <c r="AH344" s="4"/>
      <c r="AI344" s="4"/>
      <c r="AJ344" s="4"/>
      <c r="AK344" s="4"/>
    </row>
    <row r="345" spans="9:37" s="16" customFormat="1" x14ac:dyDescent="0.25">
      <c r="I345" s="33"/>
      <c r="J345" s="33"/>
      <c r="K345" s="33"/>
      <c r="L345" s="4"/>
      <c r="M345" s="4"/>
      <c r="N345" s="4"/>
      <c r="O345" s="4"/>
      <c r="X345" s="33"/>
      <c r="Y345" s="33"/>
      <c r="Z345" s="33"/>
      <c r="AA345" s="4"/>
      <c r="AB345" s="4"/>
      <c r="AC345" s="4"/>
      <c r="AD345" s="4"/>
      <c r="AE345" s="4"/>
      <c r="AF345" s="33"/>
      <c r="AG345" s="4"/>
      <c r="AH345" s="4"/>
      <c r="AI345" s="4"/>
      <c r="AJ345" s="4"/>
      <c r="AK345" s="4"/>
    </row>
    <row r="346" spans="9:37" s="16" customFormat="1" x14ac:dyDescent="0.25">
      <c r="I346" s="33"/>
      <c r="J346" s="33"/>
      <c r="K346" s="33"/>
      <c r="L346" s="4"/>
      <c r="M346" s="4"/>
      <c r="N346" s="4"/>
      <c r="O346" s="4"/>
      <c r="X346" s="33"/>
      <c r="Y346" s="33"/>
      <c r="Z346" s="33"/>
      <c r="AA346" s="4"/>
      <c r="AB346" s="4"/>
      <c r="AC346" s="4"/>
      <c r="AD346" s="4"/>
      <c r="AE346" s="4"/>
      <c r="AF346" s="33"/>
      <c r="AG346" s="4"/>
      <c r="AH346" s="4"/>
      <c r="AI346" s="4"/>
      <c r="AJ346" s="4"/>
      <c r="AK346" s="4"/>
    </row>
    <row r="347" spans="9:37" s="16" customFormat="1" x14ac:dyDescent="0.25">
      <c r="I347" s="33"/>
      <c r="J347" s="33"/>
      <c r="K347" s="33"/>
      <c r="L347" s="4"/>
      <c r="M347" s="4"/>
      <c r="N347" s="4"/>
      <c r="O347" s="4"/>
      <c r="X347" s="33"/>
      <c r="Y347" s="33"/>
      <c r="Z347" s="33"/>
      <c r="AA347" s="4"/>
      <c r="AB347" s="4"/>
      <c r="AC347" s="4"/>
      <c r="AD347" s="4"/>
      <c r="AE347" s="4"/>
      <c r="AF347" s="33"/>
      <c r="AG347" s="4"/>
      <c r="AH347" s="4"/>
      <c r="AI347" s="4"/>
      <c r="AJ347" s="4"/>
      <c r="AK347" s="4"/>
    </row>
    <row r="348" spans="9:37" s="16" customFormat="1" x14ac:dyDescent="0.25">
      <c r="I348" s="33"/>
      <c r="J348" s="33"/>
      <c r="K348" s="33"/>
      <c r="L348" s="4"/>
      <c r="M348" s="4"/>
      <c r="N348" s="4"/>
      <c r="O348" s="4"/>
      <c r="X348" s="33"/>
      <c r="Y348" s="33"/>
      <c r="Z348" s="33"/>
      <c r="AA348" s="4"/>
      <c r="AB348" s="4"/>
      <c r="AC348" s="4"/>
      <c r="AD348" s="4"/>
      <c r="AE348" s="4"/>
      <c r="AF348" s="33"/>
      <c r="AG348" s="4"/>
      <c r="AH348" s="4"/>
      <c r="AI348" s="4"/>
      <c r="AJ348" s="4"/>
      <c r="AK348" s="4"/>
    </row>
    <row r="349" spans="9:37" s="16" customFormat="1" x14ac:dyDescent="0.25">
      <c r="I349" s="33"/>
      <c r="J349" s="33"/>
      <c r="K349" s="33"/>
      <c r="L349" s="4"/>
      <c r="M349" s="4"/>
      <c r="N349" s="4"/>
      <c r="O349" s="4"/>
      <c r="X349" s="33"/>
      <c r="Y349" s="33"/>
      <c r="Z349" s="33"/>
      <c r="AA349" s="4"/>
      <c r="AB349" s="4"/>
      <c r="AC349" s="4"/>
      <c r="AD349" s="4"/>
      <c r="AE349" s="4"/>
      <c r="AF349" s="33"/>
      <c r="AG349" s="4"/>
      <c r="AH349" s="4"/>
      <c r="AI349" s="4"/>
      <c r="AJ349" s="4"/>
      <c r="AK349" s="4"/>
    </row>
    <row r="350" spans="9:37" s="16" customFormat="1" x14ac:dyDescent="0.25">
      <c r="I350" s="33"/>
      <c r="J350" s="33"/>
      <c r="K350" s="33"/>
      <c r="L350" s="4"/>
      <c r="M350" s="4"/>
      <c r="N350" s="4"/>
      <c r="O350" s="4"/>
      <c r="X350" s="33"/>
      <c r="Y350" s="33"/>
      <c r="Z350" s="33"/>
      <c r="AA350" s="4"/>
      <c r="AB350" s="4"/>
      <c r="AC350" s="4"/>
      <c r="AD350" s="4"/>
      <c r="AE350" s="4"/>
      <c r="AF350" s="33"/>
      <c r="AG350" s="4"/>
      <c r="AH350" s="4"/>
      <c r="AI350" s="4"/>
      <c r="AJ350" s="4"/>
      <c r="AK350" s="4"/>
    </row>
    <row r="351" spans="9:37" s="16" customFormat="1" x14ac:dyDescent="0.25">
      <c r="I351" s="33"/>
      <c r="J351" s="33"/>
      <c r="K351" s="33"/>
      <c r="L351" s="4"/>
      <c r="M351" s="4"/>
      <c r="N351" s="4"/>
      <c r="O351" s="4"/>
      <c r="X351" s="33"/>
      <c r="Y351" s="33"/>
      <c r="Z351" s="33"/>
      <c r="AA351" s="4"/>
      <c r="AB351" s="4"/>
      <c r="AC351" s="4"/>
      <c r="AD351" s="4"/>
      <c r="AE351" s="4"/>
      <c r="AF351" s="33"/>
      <c r="AG351" s="4"/>
      <c r="AH351" s="4"/>
      <c r="AI351" s="4"/>
      <c r="AJ351" s="4"/>
      <c r="AK351" s="4"/>
    </row>
    <row r="352" spans="9:37" s="16" customFormat="1" x14ac:dyDescent="0.25">
      <c r="I352" s="33"/>
      <c r="J352" s="33"/>
      <c r="K352" s="33"/>
      <c r="L352" s="4"/>
      <c r="M352" s="4"/>
      <c r="N352" s="4"/>
      <c r="O352" s="4"/>
      <c r="X352" s="33"/>
      <c r="Y352" s="33"/>
      <c r="Z352" s="33"/>
      <c r="AA352" s="4"/>
      <c r="AB352" s="4"/>
      <c r="AC352" s="4"/>
      <c r="AD352" s="4"/>
      <c r="AE352" s="4"/>
      <c r="AF352" s="33"/>
      <c r="AG352" s="4"/>
      <c r="AH352" s="4"/>
      <c r="AI352" s="4"/>
      <c r="AJ352" s="4"/>
      <c r="AK352" s="4"/>
    </row>
    <row r="353" spans="9:37" s="16" customFormat="1" x14ac:dyDescent="0.25">
      <c r="I353" s="33"/>
      <c r="J353" s="33"/>
      <c r="K353" s="33"/>
      <c r="L353" s="4"/>
      <c r="M353" s="4"/>
      <c r="N353" s="4"/>
      <c r="O353" s="4"/>
      <c r="X353" s="33"/>
      <c r="Y353" s="33"/>
      <c r="Z353" s="33"/>
      <c r="AA353" s="4"/>
      <c r="AB353" s="4"/>
      <c r="AC353" s="4"/>
      <c r="AD353" s="4"/>
      <c r="AE353" s="4"/>
      <c r="AF353" s="33"/>
      <c r="AG353" s="4"/>
      <c r="AH353" s="4"/>
      <c r="AI353" s="4"/>
      <c r="AJ353" s="4"/>
      <c r="AK353" s="4"/>
    </row>
    <row r="354" spans="9:37" s="16" customFormat="1" x14ac:dyDescent="0.25">
      <c r="I354" s="33"/>
      <c r="J354" s="33"/>
      <c r="K354" s="33"/>
      <c r="L354" s="4"/>
      <c r="M354" s="4"/>
      <c r="N354" s="4"/>
      <c r="O354" s="4"/>
      <c r="X354" s="33"/>
      <c r="Y354" s="33"/>
      <c r="Z354" s="33"/>
      <c r="AA354" s="4"/>
      <c r="AB354" s="4"/>
      <c r="AC354" s="4"/>
      <c r="AD354" s="4"/>
      <c r="AE354" s="4"/>
      <c r="AF354" s="33"/>
      <c r="AG354" s="4"/>
      <c r="AH354" s="4"/>
      <c r="AI354" s="4"/>
      <c r="AJ354" s="4"/>
      <c r="AK354" s="4"/>
    </row>
    <row r="355" spans="9:37" s="16" customFormat="1" x14ac:dyDescent="0.25">
      <c r="I355" s="33"/>
      <c r="J355" s="33"/>
      <c r="K355" s="33"/>
      <c r="L355" s="4"/>
      <c r="M355" s="4"/>
      <c r="N355" s="4"/>
      <c r="O355" s="4"/>
      <c r="X355" s="33"/>
      <c r="Y355" s="33"/>
      <c r="Z355" s="33"/>
      <c r="AA355" s="4"/>
      <c r="AB355" s="4"/>
      <c r="AC355" s="4"/>
      <c r="AD355" s="4"/>
      <c r="AE355" s="4"/>
      <c r="AF355" s="33"/>
      <c r="AG355" s="4"/>
      <c r="AH355" s="4"/>
      <c r="AI355" s="4"/>
      <c r="AJ355" s="4"/>
      <c r="AK355" s="4"/>
    </row>
    <row r="356" spans="9:37" s="16" customFormat="1" x14ac:dyDescent="0.25">
      <c r="I356" s="33"/>
      <c r="J356" s="33"/>
      <c r="K356" s="33"/>
      <c r="L356" s="4"/>
      <c r="M356" s="4"/>
      <c r="N356" s="4"/>
      <c r="O356" s="4"/>
      <c r="X356" s="33"/>
      <c r="Y356" s="33"/>
      <c r="Z356" s="33"/>
      <c r="AA356" s="4"/>
      <c r="AB356" s="4"/>
      <c r="AC356" s="4"/>
      <c r="AD356" s="4"/>
      <c r="AE356" s="4"/>
      <c r="AF356" s="33"/>
      <c r="AG356" s="4"/>
      <c r="AH356" s="4"/>
      <c r="AI356" s="4"/>
      <c r="AJ356" s="4"/>
      <c r="AK356" s="4"/>
    </row>
    <row r="357" spans="9:37" s="16" customFormat="1" x14ac:dyDescent="0.25">
      <c r="I357" s="33"/>
      <c r="J357" s="33"/>
      <c r="K357" s="33"/>
      <c r="L357" s="4"/>
      <c r="M357" s="4"/>
      <c r="N357" s="4"/>
      <c r="O357" s="4"/>
      <c r="X357" s="33"/>
      <c r="Y357" s="33"/>
      <c r="Z357" s="33"/>
      <c r="AA357" s="4"/>
      <c r="AB357" s="4"/>
      <c r="AC357" s="4"/>
      <c r="AD357" s="4"/>
      <c r="AE357" s="4"/>
      <c r="AF357" s="33"/>
      <c r="AG357" s="4"/>
      <c r="AH357" s="4"/>
      <c r="AI357" s="4"/>
      <c r="AJ357" s="4"/>
      <c r="AK357" s="4"/>
    </row>
    <row r="358" spans="9:37" s="16" customFormat="1" x14ac:dyDescent="0.25">
      <c r="I358" s="33"/>
      <c r="J358" s="33"/>
      <c r="K358" s="33"/>
      <c r="L358" s="4"/>
      <c r="M358" s="4"/>
      <c r="N358" s="4"/>
      <c r="O358" s="4"/>
      <c r="X358" s="33"/>
      <c r="Y358" s="33"/>
      <c r="Z358" s="33"/>
      <c r="AA358" s="4"/>
      <c r="AB358" s="4"/>
      <c r="AC358" s="4"/>
      <c r="AD358" s="4"/>
      <c r="AE358" s="4"/>
      <c r="AF358" s="33"/>
      <c r="AG358" s="4"/>
      <c r="AH358" s="4"/>
      <c r="AI358" s="4"/>
      <c r="AJ358" s="4"/>
      <c r="AK358" s="4"/>
    </row>
    <row r="359" spans="9:37" s="16" customFormat="1" x14ac:dyDescent="0.25">
      <c r="I359" s="33"/>
      <c r="J359" s="33"/>
      <c r="K359" s="33"/>
      <c r="L359" s="4"/>
      <c r="M359" s="4"/>
      <c r="N359" s="4"/>
      <c r="O359" s="4"/>
      <c r="X359" s="33"/>
      <c r="Y359" s="33"/>
      <c r="Z359" s="33"/>
      <c r="AA359" s="4"/>
      <c r="AB359" s="4"/>
      <c r="AC359" s="4"/>
      <c r="AD359" s="4"/>
      <c r="AE359" s="4"/>
      <c r="AF359" s="33"/>
      <c r="AG359" s="4"/>
      <c r="AH359" s="4"/>
      <c r="AI359" s="4"/>
      <c r="AJ359" s="4"/>
      <c r="AK359" s="4"/>
    </row>
    <row r="360" spans="9:37" s="16" customFormat="1" x14ac:dyDescent="0.25">
      <c r="I360" s="33"/>
      <c r="J360" s="33"/>
      <c r="K360" s="33"/>
      <c r="L360" s="4"/>
      <c r="M360" s="4"/>
      <c r="N360" s="4"/>
      <c r="O360" s="4"/>
      <c r="X360" s="33"/>
      <c r="Y360" s="33"/>
      <c r="Z360" s="33"/>
      <c r="AA360" s="4"/>
      <c r="AB360" s="4"/>
      <c r="AC360" s="4"/>
      <c r="AD360" s="4"/>
      <c r="AE360" s="4"/>
      <c r="AF360" s="33"/>
      <c r="AG360" s="4"/>
      <c r="AH360" s="4"/>
      <c r="AI360" s="4"/>
      <c r="AJ360" s="4"/>
      <c r="AK360" s="4"/>
    </row>
    <row r="361" spans="9:37" s="16" customFormat="1" x14ac:dyDescent="0.25">
      <c r="I361" s="33"/>
      <c r="J361" s="33"/>
      <c r="K361" s="33"/>
      <c r="L361" s="4"/>
      <c r="M361" s="4"/>
      <c r="N361" s="4"/>
      <c r="O361" s="4"/>
      <c r="X361" s="33"/>
      <c r="Y361" s="33"/>
      <c r="Z361" s="33"/>
      <c r="AA361" s="4"/>
      <c r="AB361" s="4"/>
      <c r="AC361" s="4"/>
      <c r="AD361" s="4"/>
      <c r="AE361" s="4"/>
      <c r="AF361" s="33"/>
      <c r="AG361" s="4"/>
      <c r="AH361" s="4"/>
      <c r="AI361" s="4"/>
      <c r="AJ361" s="4"/>
      <c r="AK361" s="4"/>
    </row>
    <row r="362" spans="9:37" s="16" customFormat="1" x14ac:dyDescent="0.25">
      <c r="I362" s="33"/>
      <c r="J362" s="33"/>
      <c r="K362" s="33"/>
      <c r="L362" s="4"/>
      <c r="M362" s="4"/>
      <c r="N362" s="4"/>
      <c r="O362" s="4"/>
      <c r="X362" s="33"/>
      <c r="Y362" s="33"/>
      <c r="Z362" s="33"/>
      <c r="AA362" s="4"/>
      <c r="AB362" s="4"/>
      <c r="AC362" s="4"/>
      <c r="AD362" s="4"/>
      <c r="AE362" s="4"/>
      <c r="AF362" s="33"/>
      <c r="AG362" s="4"/>
      <c r="AH362" s="4"/>
      <c r="AI362" s="4"/>
      <c r="AJ362" s="4"/>
      <c r="AK362" s="4"/>
    </row>
    <row r="363" spans="9:37" s="16" customFormat="1" x14ac:dyDescent="0.25">
      <c r="I363" s="33"/>
      <c r="J363" s="33"/>
      <c r="K363" s="33"/>
      <c r="L363" s="4"/>
      <c r="M363" s="4"/>
      <c r="N363" s="4"/>
      <c r="O363" s="4"/>
      <c r="X363" s="33"/>
      <c r="Y363" s="33"/>
      <c r="Z363" s="33"/>
      <c r="AA363" s="4"/>
      <c r="AB363" s="4"/>
      <c r="AC363" s="4"/>
      <c r="AD363" s="4"/>
      <c r="AE363" s="4"/>
      <c r="AF363" s="33"/>
      <c r="AG363" s="4"/>
      <c r="AH363" s="4"/>
      <c r="AI363" s="4"/>
      <c r="AJ363" s="4"/>
      <c r="AK363" s="4"/>
    </row>
    <row r="364" spans="9:37" s="16" customFormat="1" x14ac:dyDescent="0.25">
      <c r="I364" s="33"/>
      <c r="J364" s="33"/>
      <c r="K364" s="33"/>
      <c r="L364" s="4"/>
      <c r="M364" s="4"/>
      <c r="N364" s="4"/>
      <c r="O364" s="4"/>
      <c r="X364" s="33"/>
      <c r="Y364" s="33"/>
      <c r="Z364" s="33"/>
      <c r="AA364" s="4"/>
      <c r="AB364" s="4"/>
      <c r="AC364" s="4"/>
      <c r="AD364" s="4"/>
      <c r="AE364" s="4"/>
      <c r="AF364" s="33"/>
      <c r="AG364" s="4"/>
      <c r="AH364" s="4"/>
      <c r="AI364" s="4"/>
      <c r="AJ364" s="4"/>
      <c r="AK364" s="4"/>
    </row>
    <row r="365" spans="9:37" s="16" customFormat="1" x14ac:dyDescent="0.25">
      <c r="I365" s="33"/>
      <c r="J365" s="33"/>
      <c r="K365" s="33"/>
      <c r="L365" s="4"/>
      <c r="M365" s="4"/>
      <c r="N365" s="4"/>
      <c r="O365" s="4"/>
      <c r="X365" s="33"/>
      <c r="Y365" s="33"/>
      <c r="Z365" s="33"/>
      <c r="AA365" s="4"/>
      <c r="AB365" s="4"/>
      <c r="AC365" s="4"/>
      <c r="AD365" s="4"/>
      <c r="AE365" s="4"/>
      <c r="AF365" s="33"/>
      <c r="AG365" s="4"/>
      <c r="AH365" s="4"/>
      <c r="AI365" s="4"/>
      <c r="AJ365" s="4"/>
      <c r="AK365" s="4"/>
    </row>
    <row r="366" spans="9:37" s="16" customFormat="1" x14ac:dyDescent="0.25">
      <c r="I366" s="33"/>
      <c r="J366" s="33"/>
      <c r="K366" s="33"/>
      <c r="L366" s="4"/>
      <c r="M366" s="4"/>
      <c r="N366" s="4"/>
      <c r="O366" s="4"/>
      <c r="X366" s="33"/>
      <c r="Y366" s="33"/>
      <c r="Z366" s="33"/>
      <c r="AA366" s="4"/>
      <c r="AB366" s="4"/>
      <c r="AC366" s="4"/>
      <c r="AD366" s="4"/>
      <c r="AE366" s="4"/>
      <c r="AF366" s="33"/>
      <c r="AG366" s="4"/>
      <c r="AH366" s="4"/>
      <c r="AI366" s="4"/>
      <c r="AJ366" s="4"/>
      <c r="AK366" s="4"/>
    </row>
    <row r="367" spans="9:37" s="16" customFormat="1" x14ac:dyDescent="0.25">
      <c r="I367" s="33"/>
      <c r="J367" s="33"/>
      <c r="K367" s="33"/>
      <c r="L367" s="4"/>
      <c r="M367" s="4"/>
      <c r="N367" s="4"/>
      <c r="O367" s="4"/>
      <c r="X367" s="33"/>
      <c r="Y367" s="33"/>
      <c r="Z367" s="33"/>
      <c r="AA367" s="4"/>
      <c r="AB367" s="4"/>
      <c r="AC367" s="4"/>
      <c r="AD367" s="4"/>
      <c r="AE367" s="4"/>
      <c r="AF367" s="33"/>
      <c r="AG367" s="4"/>
      <c r="AH367" s="4"/>
      <c r="AI367" s="4"/>
      <c r="AJ367" s="4"/>
      <c r="AK367" s="4"/>
    </row>
    <row r="368" spans="9:37" s="16" customFormat="1" x14ac:dyDescent="0.25">
      <c r="I368" s="33"/>
      <c r="J368" s="33"/>
      <c r="K368" s="33"/>
      <c r="L368" s="4"/>
      <c r="M368" s="4"/>
      <c r="N368" s="4"/>
      <c r="O368" s="4"/>
      <c r="X368" s="33"/>
      <c r="Y368" s="33"/>
      <c r="Z368" s="33"/>
      <c r="AA368" s="4"/>
      <c r="AB368" s="4"/>
      <c r="AC368" s="4"/>
      <c r="AD368" s="4"/>
      <c r="AE368" s="4"/>
      <c r="AF368" s="33"/>
      <c r="AG368" s="4"/>
      <c r="AH368" s="4"/>
      <c r="AI368" s="4"/>
      <c r="AJ368" s="4"/>
      <c r="AK368" s="4"/>
    </row>
    <row r="369" spans="9:37" s="16" customFormat="1" x14ac:dyDescent="0.25">
      <c r="I369" s="33"/>
      <c r="J369" s="33"/>
      <c r="K369" s="33"/>
      <c r="L369" s="4"/>
      <c r="M369" s="4"/>
      <c r="N369" s="4"/>
      <c r="O369" s="4"/>
      <c r="X369" s="33"/>
      <c r="Y369" s="33"/>
      <c r="Z369" s="33"/>
      <c r="AA369" s="4"/>
      <c r="AB369" s="4"/>
      <c r="AC369" s="4"/>
      <c r="AD369" s="4"/>
      <c r="AE369" s="4"/>
      <c r="AF369" s="33"/>
      <c r="AG369" s="4"/>
      <c r="AH369" s="4"/>
      <c r="AI369" s="4"/>
      <c r="AJ369" s="4"/>
      <c r="AK369" s="4"/>
    </row>
    <row r="370" spans="9:37" s="16" customFormat="1" x14ac:dyDescent="0.25">
      <c r="I370" s="33"/>
      <c r="J370" s="33"/>
      <c r="K370" s="33"/>
      <c r="L370" s="4"/>
      <c r="M370" s="4"/>
      <c r="N370" s="4"/>
      <c r="O370" s="4"/>
      <c r="X370" s="33"/>
      <c r="Y370" s="33"/>
      <c r="Z370" s="33"/>
      <c r="AA370" s="4"/>
      <c r="AB370" s="4"/>
      <c r="AC370" s="4"/>
      <c r="AD370" s="4"/>
      <c r="AE370" s="4"/>
      <c r="AF370" s="33"/>
      <c r="AG370" s="4"/>
      <c r="AH370" s="4"/>
      <c r="AI370" s="4"/>
      <c r="AJ370" s="4"/>
      <c r="AK370" s="4"/>
    </row>
    <row r="371" spans="9:37" s="16" customFormat="1" x14ac:dyDescent="0.25">
      <c r="I371" s="33"/>
      <c r="J371" s="33"/>
      <c r="K371" s="33"/>
      <c r="L371" s="4"/>
      <c r="M371" s="4"/>
      <c r="N371" s="4"/>
      <c r="O371" s="4"/>
      <c r="X371" s="33"/>
      <c r="Y371" s="33"/>
      <c r="Z371" s="33"/>
      <c r="AA371" s="4"/>
      <c r="AB371" s="4"/>
      <c r="AC371" s="4"/>
      <c r="AD371" s="4"/>
      <c r="AE371" s="4"/>
      <c r="AF371" s="33"/>
      <c r="AG371" s="4"/>
      <c r="AH371" s="4"/>
      <c r="AI371" s="4"/>
      <c r="AJ371" s="4"/>
      <c r="AK371" s="4"/>
    </row>
    <row r="372" spans="9:37" s="16" customFormat="1" x14ac:dyDescent="0.25">
      <c r="I372" s="33"/>
      <c r="J372" s="33"/>
      <c r="K372" s="33"/>
      <c r="L372" s="4"/>
      <c r="M372" s="4"/>
      <c r="N372" s="4"/>
      <c r="O372" s="4"/>
      <c r="X372" s="33"/>
      <c r="Y372" s="33"/>
      <c r="Z372" s="33"/>
      <c r="AA372" s="4"/>
      <c r="AB372" s="4"/>
      <c r="AC372" s="4"/>
      <c r="AD372" s="4"/>
      <c r="AE372" s="4"/>
      <c r="AF372" s="33"/>
      <c r="AG372" s="4"/>
      <c r="AH372" s="4"/>
      <c r="AI372" s="4"/>
      <c r="AJ372" s="4"/>
      <c r="AK372" s="4"/>
    </row>
    <row r="373" spans="9:37" s="16" customFormat="1" x14ac:dyDescent="0.25">
      <c r="I373" s="33"/>
      <c r="J373" s="33"/>
      <c r="K373" s="33"/>
      <c r="L373" s="4"/>
      <c r="M373" s="4"/>
      <c r="N373" s="4"/>
      <c r="O373" s="4"/>
      <c r="X373" s="33"/>
      <c r="Y373" s="33"/>
      <c r="Z373" s="33"/>
      <c r="AA373" s="4"/>
      <c r="AB373" s="4"/>
      <c r="AC373" s="4"/>
      <c r="AD373" s="4"/>
      <c r="AE373" s="4"/>
      <c r="AF373" s="33"/>
      <c r="AG373" s="4"/>
      <c r="AH373" s="4"/>
      <c r="AI373" s="4"/>
      <c r="AJ373" s="4"/>
      <c r="AK373" s="4"/>
    </row>
    <row r="374" spans="9:37" s="16" customFormat="1" x14ac:dyDescent="0.25">
      <c r="I374" s="33"/>
      <c r="J374" s="33"/>
      <c r="K374" s="33"/>
      <c r="L374" s="4"/>
      <c r="M374" s="4"/>
      <c r="N374" s="4"/>
      <c r="O374" s="4"/>
      <c r="X374" s="33"/>
      <c r="Y374" s="33"/>
      <c r="Z374" s="33"/>
      <c r="AA374" s="4"/>
      <c r="AB374" s="4"/>
      <c r="AC374" s="4"/>
      <c r="AD374" s="4"/>
      <c r="AE374" s="4"/>
      <c r="AF374" s="33"/>
      <c r="AG374" s="4"/>
      <c r="AH374" s="4"/>
      <c r="AI374" s="4"/>
      <c r="AJ374" s="4"/>
      <c r="AK374" s="4"/>
    </row>
    <row r="375" spans="9:37" s="16" customFormat="1" x14ac:dyDescent="0.25">
      <c r="I375" s="33"/>
      <c r="J375" s="33"/>
      <c r="K375" s="33"/>
      <c r="L375" s="4"/>
      <c r="M375" s="4"/>
      <c r="N375" s="4"/>
      <c r="O375" s="4"/>
      <c r="X375" s="33"/>
      <c r="Y375" s="33"/>
      <c r="Z375" s="33"/>
      <c r="AA375" s="4"/>
      <c r="AB375" s="4"/>
      <c r="AC375" s="4"/>
      <c r="AD375" s="4"/>
      <c r="AE375" s="4"/>
      <c r="AF375" s="33"/>
      <c r="AG375" s="4"/>
      <c r="AH375" s="4"/>
      <c r="AI375" s="4"/>
      <c r="AJ375" s="4"/>
      <c r="AK375" s="4"/>
    </row>
    <row r="376" spans="9:37" s="16" customFormat="1" x14ac:dyDescent="0.25">
      <c r="I376" s="33"/>
      <c r="J376" s="33"/>
      <c r="K376" s="33"/>
      <c r="L376" s="4"/>
      <c r="M376" s="4"/>
      <c r="N376" s="4"/>
      <c r="O376" s="4"/>
      <c r="X376" s="33"/>
      <c r="Y376" s="33"/>
      <c r="Z376" s="33"/>
      <c r="AA376" s="4"/>
      <c r="AB376" s="4"/>
      <c r="AC376" s="4"/>
      <c r="AD376" s="4"/>
      <c r="AE376" s="4"/>
      <c r="AF376" s="33"/>
      <c r="AG376" s="4"/>
      <c r="AH376" s="4"/>
      <c r="AI376" s="4"/>
      <c r="AJ376" s="4"/>
      <c r="AK376" s="4"/>
    </row>
    <row r="377" spans="9:37" s="16" customFormat="1" x14ac:dyDescent="0.25">
      <c r="I377" s="33"/>
      <c r="J377" s="33"/>
      <c r="K377" s="33"/>
      <c r="L377" s="4"/>
      <c r="M377" s="4"/>
      <c r="N377" s="4"/>
      <c r="O377" s="4"/>
      <c r="X377" s="33"/>
      <c r="Y377" s="33"/>
      <c r="Z377" s="33"/>
      <c r="AA377" s="4"/>
      <c r="AB377" s="4"/>
      <c r="AC377" s="4"/>
      <c r="AD377" s="4"/>
      <c r="AE377" s="4"/>
      <c r="AF377" s="33"/>
      <c r="AG377" s="4"/>
      <c r="AH377" s="4"/>
      <c r="AI377" s="4"/>
      <c r="AJ377" s="4"/>
      <c r="AK377" s="4"/>
    </row>
    <row r="378" spans="9:37" s="16" customFormat="1" x14ac:dyDescent="0.25">
      <c r="I378" s="33"/>
      <c r="J378" s="33"/>
      <c r="K378" s="33"/>
      <c r="L378" s="4"/>
      <c r="M378" s="4"/>
      <c r="N378" s="4"/>
      <c r="O378" s="4"/>
      <c r="X378" s="33"/>
      <c r="Y378" s="33"/>
      <c r="Z378" s="33"/>
      <c r="AA378" s="4"/>
      <c r="AB378" s="4"/>
      <c r="AC378" s="4"/>
      <c r="AD378" s="4"/>
      <c r="AE378" s="4"/>
      <c r="AF378" s="33"/>
      <c r="AG378" s="4"/>
      <c r="AH378" s="4"/>
      <c r="AI378" s="4"/>
      <c r="AJ378" s="4"/>
      <c r="AK378" s="4"/>
    </row>
    <row r="379" spans="9:37" s="16" customFormat="1" x14ac:dyDescent="0.25">
      <c r="I379" s="33"/>
      <c r="J379" s="33"/>
      <c r="K379" s="33"/>
      <c r="L379" s="4"/>
      <c r="M379" s="4"/>
      <c r="N379" s="4"/>
      <c r="O379" s="4"/>
      <c r="X379" s="33"/>
      <c r="Y379" s="33"/>
      <c r="Z379" s="33"/>
      <c r="AA379" s="4"/>
      <c r="AB379" s="4"/>
      <c r="AC379" s="4"/>
      <c r="AD379" s="4"/>
      <c r="AE379" s="4"/>
      <c r="AF379" s="33"/>
      <c r="AG379" s="4"/>
      <c r="AH379" s="4"/>
      <c r="AI379" s="4"/>
      <c r="AJ379" s="4"/>
      <c r="AK379" s="4"/>
    </row>
    <row r="380" spans="9:37" s="16" customFormat="1" x14ac:dyDescent="0.25">
      <c r="I380" s="33"/>
      <c r="J380" s="33"/>
      <c r="K380" s="33"/>
      <c r="L380" s="4"/>
      <c r="M380" s="4"/>
      <c r="N380" s="4"/>
      <c r="O380" s="4"/>
      <c r="X380" s="33"/>
      <c r="Y380" s="33"/>
      <c r="Z380" s="33"/>
      <c r="AA380" s="4"/>
      <c r="AB380" s="4"/>
      <c r="AC380" s="4"/>
      <c r="AD380" s="4"/>
      <c r="AE380" s="4"/>
      <c r="AF380" s="33"/>
      <c r="AG380" s="4"/>
      <c r="AH380" s="4"/>
      <c r="AI380" s="4"/>
      <c r="AJ380" s="4"/>
      <c r="AK380" s="4"/>
    </row>
    <row r="381" spans="9:37" s="16" customFormat="1" x14ac:dyDescent="0.25">
      <c r="I381" s="33"/>
      <c r="J381" s="33"/>
      <c r="K381" s="33"/>
      <c r="L381" s="4"/>
      <c r="M381" s="4"/>
      <c r="N381" s="4"/>
      <c r="O381" s="4"/>
      <c r="X381" s="33"/>
      <c r="Y381" s="33"/>
      <c r="Z381" s="33"/>
      <c r="AA381" s="4"/>
      <c r="AB381" s="4"/>
      <c r="AC381" s="4"/>
      <c r="AD381" s="4"/>
      <c r="AE381" s="4"/>
      <c r="AF381" s="33"/>
      <c r="AG381" s="4"/>
      <c r="AH381" s="4"/>
      <c r="AI381" s="4"/>
      <c r="AJ381" s="4"/>
      <c r="AK381" s="4"/>
    </row>
    <row r="382" spans="9:37" s="16" customFormat="1" x14ac:dyDescent="0.25">
      <c r="I382" s="33"/>
      <c r="J382" s="33"/>
      <c r="K382" s="33"/>
      <c r="L382" s="4"/>
      <c r="M382" s="4"/>
      <c r="N382" s="4"/>
      <c r="O382" s="4"/>
      <c r="X382" s="33"/>
      <c r="Y382" s="33"/>
      <c r="Z382" s="33"/>
      <c r="AA382" s="4"/>
      <c r="AB382" s="4"/>
      <c r="AC382" s="4"/>
      <c r="AD382" s="4"/>
      <c r="AE382" s="4"/>
      <c r="AF382" s="33"/>
      <c r="AG382" s="4"/>
      <c r="AH382" s="4"/>
      <c r="AI382" s="4"/>
      <c r="AJ382" s="4"/>
      <c r="AK382" s="4"/>
    </row>
    <row r="383" spans="9:37" s="16" customFormat="1" x14ac:dyDescent="0.25">
      <c r="I383" s="33"/>
      <c r="J383" s="33"/>
      <c r="K383" s="33"/>
      <c r="L383" s="4"/>
      <c r="M383" s="4"/>
      <c r="N383" s="4"/>
      <c r="O383" s="4"/>
      <c r="X383" s="33"/>
      <c r="Y383" s="33"/>
      <c r="Z383" s="33"/>
      <c r="AA383" s="4"/>
      <c r="AB383" s="4"/>
      <c r="AC383" s="4"/>
      <c r="AD383" s="4"/>
      <c r="AE383" s="4"/>
      <c r="AF383" s="33"/>
      <c r="AG383" s="4"/>
      <c r="AH383" s="4"/>
      <c r="AI383" s="4"/>
      <c r="AJ383" s="4"/>
      <c r="AK383" s="4"/>
    </row>
    <row r="384" spans="9:37" s="16" customFormat="1" x14ac:dyDescent="0.25">
      <c r="I384" s="33"/>
      <c r="J384" s="33"/>
      <c r="K384" s="33"/>
      <c r="L384" s="4"/>
      <c r="M384" s="4"/>
      <c r="N384" s="4"/>
      <c r="O384" s="4"/>
      <c r="X384" s="33"/>
      <c r="Y384" s="33"/>
      <c r="Z384" s="33"/>
      <c r="AA384" s="4"/>
      <c r="AB384" s="4"/>
      <c r="AC384" s="4"/>
      <c r="AD384" s="4"/>
      <c r="AE384" s="4"/>
      <c r="AF384" s="33"/>
      <c r="AG384" s="4"/>
      <c r="AH384" s="4"/>
      <c r="AI384" s="4"/>
      <c r="AJ384" s="4"/>
      <c r="AK384" s="4"/>
    </row>
    <row r="385" spans="9:37" s="16" customFormat="1" x14ac:dyDescent="0.25">
      <c r="I385" s="33"/>
      <c r="J385" s="33"/>
      <c r="K385" s="33"/>
      <c r="L385" s="4"/>
      <c r="M385" s="4"/>
      <c r="N385" s="4"/>
      <c r="O385" s="4"/>
      <c r="X385" s="33"/>
      <c r="Y385" s="33"/>
      <c r="Z385" s="33"/>
      <c r="AA385" s="4"/>
      <c r="AB385" s="4"/>
      <c r="AC385" s="4"/>
      <c r="AD385" s="4"/>
      <c r="AE385" s="4"/>
      <c r="AF385" s="33"/>
      <c r="AG385" s="4"/>
      <c r="AH385" s="4"/>
      <c r="AI385" s="4"/>
      <c r="AJ385" s="4"/>
      <c r="AK385" s="4"/>
    </row>
    <row r="386" spans="9:37" s="16" customFormat="1" x14ac:dyDescent="0.25">
      <c r="I386" s="33"/>
      <c r="J386" s="33"/>
      <c r="K386" s="33"/>
      <c r="L386" s="4"/>
      <c r="M386" s="4"/>
      <c r="N386" s="4"/>
      <c r="O386" s="4"/>
      <c r="X386" s="33"/>
      <c r="Y386" s="33"/>
      <c r="Z386" s="33"/>
      <c r="AA386" s="4"/>
      <c r="AB386" s="4"/>
      <c r="AC386" s="4"/>
      <c r="AD386" s="4"/>
      <c r="AE386" s="4"/>
      <c r="AF386" s="33"/>
      <c r="AG386" s="4"/>
      <c r="AH386" s="4"/>
      <c r="AI386" s="4"/>
      <c r="AJ386" s="4"/>
      <c r="AK386" s="4"/>
    </row>
    <row r="387" spans="9:37" s="16" customFormat="1" x14ac:dyDescent="0.25">
      <c r="I387" s="33"/>
      <c r="J387" s="33"/>
      <c r="K387" s="33"/>
      <c r="L387" s="4"/>
      <c r="M387" s="4"/>
      <c r="N387" s="4"/>
      <c r="O387" s="4"/>
      <c r="X387" s="33"/>
      <c r="Y387" s="33"/>
      <c r="Z387" s="33"/>
      <c r="AA387" s="4"/>
      <c r="AB387" s="4"/>
      <c r="AC387" s="4"/>
      <c r="AD387" s="4"/>
      <c r="AE387" s="4"/>
      <c r="AF387" s="33"/>
      <c r="AG387" s="4"/>
      <c r="AH387" s="4"/>
      <c r="AI387" s="4"/>
      <c r="AJ387" s="4"/>
      <c r="AK387" s="4"/>
    </row>
    <row r="388" spans="9:37" s="16" customFormat="1" x14ac:dyDescent="0.25">
      <c r="I388" s="33"/>
      <c r="J388" s="33"/>
      <c r="K388" s="33"/>
      <c r="L388" s="4"/>
      <c r="M388" s="4"/>
      <c r="N388" s="4"/>
      <c r="O388" s="4"/>
      <c r="X388" s="33"/>
      <c r="Y388" s="33"/>
      <c r="Z388" s="33"/>
      <c r="AA388" s="4"/>
      <c r="AB388" s="4"/>
      <c r="AC388" s="4"/>
      <c r="AD388" s="4"/>
      <c r="AE388" s="4"/>
      <c r="AF388" s="33"/>
      <c r="AG388" s="4"/>
      <c r="AH388" s="4"/>
      <c r="AI388" s="4"/>
      <c r="AJ388" s="4"/>
      <c r="AK388" s="4"/>
    </row>
    <row r="389" spans="9:37" s="16" customFormat="1" x14ac:dyDescent="0.25">
      <c r="I389" s="33"/>
      <c r="J389" s="33"/>
      <c r="K389" s="33"/>
      <c r="L389" s="4"/>
      <c r="M389" s="4"/>
      <c r="N389" s="4"/>
      <c r="O389" s="4"/>
      <c r="X389" s="33"/>
      <c r="Y389" s="33"/>
      <c r="Z389" s="33"/>
      <c r="AA389" s="4"/>
      <c r="AB389" s="4"/>
      <c r="AC389" s="4"/>
      <c r="AD389" s="4"/>
      <c r="AE389" s="4"/>
      <c r="AF389" s="33"/>
      <c r="AG389" s="4"/>
      <c r="AH389" s="4"/>
      <c r="AI389" s="4"/>
      <c r="AJ389" s="4"/>
      <c r="AK389" s="4"/>
    </row>
    <row r="390" spans="9:37" s="16" customFormat="1" x14ac:dyDescent="0.25">
      <c r="I390" s="33"/>
      <c r="J390" s="33"/>
      <c r="K390" s="33"/>
      <c r="L390" s="4"/>
      <c r="M390" s="4"/>
      <c r="N390" s="4"/>
      <c r="O390" s="4"/>
      <c r="X390" s="33"/>
      <c r="Y390" s="33"/>
      <c r="Z390" s="33"/>
      <c r="AA390" s="4"/>
      <c r="AB390" s="4"/>
      <c r="AC390" s="4"/>
      <c r="AD390" s="4"/>
      <c r="AE390" s="4"/>
      <c r="AF390" s="33"/>
      <c r="AG390" s="4"/>
      <c r="AH390" s="4"/>
      <c r="AI390" s="4"/>
      <c r="AJ390" s="4"/>
      <c r="AK390" s="4"/>
    </row>
    <row r="391" spans="9:37" s="16" customFormat="1" x14ac:dyDescent="0.25">
      <c r="I391" s="33"/>
      <c r="J391" s="33"/>
      <c r="K391" s="33"/>
      <c r="L391" s="4"/>
      <c r="M391" s="4"/>
      <c r="N391" s="4"/>
      <c r="O391" s="4"/>
      <c r="X391" s="33"/>
      <c r="Y391" s="33"/>
      <c r="Z391" s="33"/>
      <c r="AA391" s="4"/>
      <c r="AB391" s="4"/>
      <c r="AC391" s="4"/>
      <c r="AD391" s="4"/>
      <c r="AE391" s="4"/>
      <c r="AF391" s="33"/>
      <c r="AG391" s="4"/>
      <c r="AH391" s="4"/>
      <c r="AI391" s="4"/>
      <c r="AJ391" s="4"/>
      <c r="AK391" s="4"/>
    </row>
    <row r="392" spans="9:37" s="16" customFormat="1" x14ac:dyDescent="0.25">
      <c r="I392" s="33"/>
      <c r="J392" s="33"/>
      <c r="K392" s="33"/>
      <c r="L392" s="4"/>
      <c r="M392" s="4"/>
      <c r="N392" s="4"/>
      <c r="O392" s="4"/>
      <c r="X392" s="33"/>
      <c r="Y392" s="33"/>
      <c r="Z392" s="33"/>
      <c r="AA392" s="4"/>
      <c r="AB392" s="4"/>
      <c r="AC392" s="4"/>
      <c r="AD392" s="4"/>
      <c r="AE392" s="4"/>
      <c r="AF392" s="33"/>
      <c r="AG392" s="4"/>
      <c r="AH392" s="4"/>
      <c r="AI392" s="4"/>
      <c r="AJ392" s="4"/>
      <c r="AK392" s="4"/>
    </row>
    <row r="393" spans="9:37" s="16" customFormat="1" x14ac:dyDescent="0.25">
      <c r="I393" s="33"/>
      <c r="J393" s="33"/>
      <c r="K393" s="33"/>
      <c r="L393" s="4"/>
      <c r="M393" s="4"/>
      <c r="N393" s="4"/>
      <c r="O393" s="4"/>
      <c r="X393" s="33"/>
      <c r="Y393" s="33"/>
      <c r="Z393" s="33"/>
      <c r="AA393" s="4"/>
      <c r="AB393" s="4"/>
      <c r="AC393" s="4"/>
      <c r="AD393" s="4"/>
      <c r="AE393" s="4"/>
      <c r="AF393" s="33"/>
      <c r="AG393" s="4"/>
      <c r="AH393" s="4"/>
      <c r="AI393" s="4"/>
      <c r="AJ393" s="4"/>
      <c r="AK393" s="4"/>
    </row>
    <row r="394" spans="9:37" s="16" customFormat="1" x14ac:dyDescent="0.25">
      <c r="I394" s="33"/>
      <c r="J394" s="33"/>
      <c r="K394" s="33"/>
      <c r="L394" s="4"/>
      <c r="M394" s="4"/>
      <c r="N394" s="4"/>
      <c r="O394" s="4"/>
      <c r="X394" s="33"/>
      <c r="Y394" s="33"/>
      <c r="Z394" s="33"/>
      <c r="AA394" s="4"/>
      <c r="AB394" s="4"/>
      <c r="AC394" s="4"/>
      <c r="AD394" s="4"/>
      <c r="AE394" s="4"/>
      <c r="AF394" s="33"/>
      <c r="AG394" s="4"/>
      <c r="AH394" s="4"/>
      <c r="AI394" s="4"/>
      <c r="AJ394" s="4"/>
      <c r="AK394" s="4"/>
    </row>
    <row r="395" spans="9:37" s="16" customFormat="1" x14ac:dyDescent="0.25">
      <c r="I395" s="33"/>
      <c r="J395" s="33"/>
      <c r="K395" s="33"/>
      <c r="L395" s="4"/>
      <c r="M395" s="4"/>
      <c r="N395" s="4"/>
      <c r="O395" s="4"/>
      <c r="X395" s="33"/>
      <c r="Y395" s="33"/>
      <c r="Z395" s="33"/>
      <c r="AA395" s="4"/>
      <c r="AB395" s="4"/>
      <c r="AC395" s="4"/>
      <c r="AD395" s="4"/>
      <c r="AE395" s="4"/>
      <c r="AF395" s="33"/>
      <c r="AG395" s="4"/>
      <c r="AH395" s="4"/>
      <c r="AI395" s="4"/>
      <c r="AJ395" s="4"/>
      <c r="AK395" s="4"/>
    </row>
    <row r="396" spans="9:37" s="16" customFormat="1" x14ac:dyDescent="0.25">
      <c r="I396" s="33"/>
      <c r="J396" s="33"/>
      <c r="K396" s="33"/>
      <c r="L396" s="4"/>
      <c r="M396" s="4"/>
      <c r="N396" s="4"/>
      <c r="O396" s="4"/>
      <c r="X396" s="33"/>
      <c r="Y396" s="33"/>
      <c r="Z396" s="33"/>
      <c r="AA396" s="4"/>
      <c r="AB396" s="4"/>
      <c r="AC396" s="4"/>
      <c r="AD396" s="4"/>
      <c r="AE396" s="4"/>
      <c r="AF396" s="33"/>
      <c r="AG396" s="4"/>
      <c r="AH396" s="4"/>
      <c r="AI396" s="4"/>
      <c r="AJ396" s="4"/>
      <c r="AK396" s="4"/>
    </row>
    <row r="397" spans="9:37" s="16" customFormat="1" x14ac:dyDescent="0.25">
      <c r="I397" s="33"/>
      <c r="J397" s="33"/>
      <c r="K397" s="33"/>
      <c r="L397" s="4"/>
      <c r="M397" s="4"/>
      <c r="N397" s="4"/>
      <c r="O397" s="4"/>
      <c r="X397" s="33"/>
      <c r="Y397" s="33"/>
      <c r="Z397" s="33"/>
      <c r="AA397" s="4"/>
      <c r="AB397" s="4"/>
      <c r="AC397" s="4"/>
      <c r="AD397" s="4"/>
      <c r="AE397" s="4"/>
      <c r="AF397" s="33"/>
      <c r="AG397" s="4"/>
      <c r="AH397" s="4"/>
      <c r="AI397" s="4"/>
      <c r="AJ397" s="4"/>
      <c r="AK397" s="4"/>
    </row>
    <row r="398" spans="9:37" s="16" customFormat="1" x14ac:dyDescent="0.25">
      <c r="I398" s="33"/>
      <c r="J398" s="33"/>
      <c r="K398" s="33"/>
      <c r="L398" s="4"/>
      <c r="M398" s="4"/>
      <c r="N398" s="4"/>
      <c r="O398" s="4"/>
      <c r="X398" s="33"/>
      <c r="Y398" s="33"/>
      <c r="Z398" s="33"/>
      <c r="AA398" s="4"/>
      <c r="AB398" s="4"/>
      <c r="AC398" s="4"/>
      <c r="AD398" s="4"/>
      <c r="AE398" s="4"/>
      <c r="AF398" s="33"/>
      <c r="AG398" s="4"/>
      <c r="AH398" s="4"/>
      <c r="AI398" s="4"/>
      <c r="AJ398" s="4"/>
      <c r="AK398" s="4"/>
    </row>
    <row r="399" spans="9:37" s="16" customFormat="1" x14ac:dyDescent="0.25">
      <c r="I399" s="33"/>
      <c r="J399" s="33"/>
      <c r="K399" s="33"/>
      <c r="L399" s="4"/>
      <c r="M399" s="4"/>
      <c r="N399" s="4"/>
      <c r="O399" s="4"/>
      <c r="X399" s="33"/>
      <c r="Y399" s="33"/>
      <c r="Z399" s="33"/>
      <c r="AA399" s="4"/>
      <c r="AB399" s="4"/>
      <c r="AC399" s="4"/>
      <c r="AD399" s="4"/>
      <c r="AE399" s="4"/>
      <c r="AF399" s="33"/>
      <c r="AG399" s="4"/>
      <c r="AH399" s="4"/>
      <c r="AI399" s="4"/>
      <c r="AJ399" s="4"/>
      <c r="AK399" s="4"/>
    </row>
    <row r="400" spans="9:37" s="16" customFormat="1" x14ac:dyDescent="0.25">
      <c r="I400" s="33"/>
      <c r="J400" s="33"/>
      <c r="K400" s="33"/>
      <c r="L400" s="4"/>
      <c r="M400" s="4"/>
      <c r="N400" s="4"/>
      <c r="O400" s="4"/>
      <c r="X400" s="33"/>
      <c r="Y400" s="33"/>
      <c r="Z400" s="33"/>
      <c r="AA400" s="4"/>
      <c r="AB400" s="4"/>
      <c r="AC400" s="4"/>
      <c r="AD400" s="4"/>
      <c r="AE400" s="4"/>
      <c r="AF400" s="33"/>
      <c r="AG400" s="4"/>
      <c r="AH400" s="4"/>
      <c r="AI400" s="4"/>
      <c r="AJ400" s="4"/>
      <c r="AK400" s="4"/>
    </row>
    <row r="401" spans="9:37" s="16" customFormat="1" x14ac:dyDescent="0.25">
      <c r="I401" s="33"/>
      <c r="J401" s="33"/>
      <c r="K401" s="33"/>
      <c r="L401" s="4"/>
      <c r="M401" s="4"/>
      <c r="N401" s="4"/>
      <c r="O401" s="4"/>
      <c r="X401" s="33"/>
      <c r="Y401" s="33"/>
      <c r="Z401" s="33"/>
      <c r="AA401" s="4"/>
      <c r="AB401" s="4"/>
      <c r="AC401" s="4"/>
      <c r="AD401" s="4"/>
      <c r="AE401" s="4"/>
      <c r="AF401" s="33"/>
      <c r="AG401" s="4"/>
      <c r="AH401" s="4"/>
      <c r="AI401" s="4"/>
      <c r="AJ401" s="4"/>
      <c r="AK401" s="4"/>
    </row>
    <row r="402" spans="9:37" s="16" customFormat="1" x14ac:dyDescent="0.25">
      <c r="I402" s="33"/>
      <c r="J402" s="33"/>
      <c r="K402" s="33"/>
      <c r="L402" s="4"/>
      <c r="M402" s="4"/>
      <c r="N402" s="4"/>
      <c r="O402" s="4"/>
      <c r="X402" s="33"/>
      <c r="Y402" s="33"/>
      <c r="Z402" s="33"/>
      <c r="AA402" s="4"/>
      <c r="AB402" s="4"/>
      <c r="AC402" s="4"/>
      <c r="AD402" s="4"/>
      <c r="AE402" s="4"/>
      <c r="AF402" s="33"/>
      <c r="AG402" s="4"/>
      <c r="AH402" s="4"/>
      <c r="AI402" s="4"/>
      <c r="AJ402" s="4"/>
      <c r="AK402" s="4"/>
    </row>
    <row r="403" spans="9:37" s="16" customFormat="1" x14ac:dyDescent="0.25">
      <c r="I403" s="33"/>
      <c r="J403" s="33"/>
      <c r="K403" s="33"/>
      <c r="L403" s="4"/>
      <c r="M403" s="4"/>
      <c r="N403" s="4"/>
      <c r="O403" s="4"/>
      <c r="X403" s="33"/>
      <c r="Y403" s="33"/>
      <c r="Z403" s="33"/>
      <c r="AA403" s="4"/>
      <c r="AB403" s="4"/>
      <c r="AC403" s="4"/>
      <c r="AD403" s="4"/>
      <c r="AE403" s="4"/>
      <c r="AF403" s="33"/>
      <c r="AG403" s="4"/>
      <c r="AH403" s="4"/>
      <c r="AI403" s="4"/>
      <c r="AJ403" s="4"/>
      <c r="AK403" s="4"/>
    </row>
    <row r="404" spans="9:37" s="16" customFormat="1" x14ac:dyDescent="0.25">
      <c r="I404" s="33"/>
      <c r="J404" s="33"/>
      <c r="K404" s="33"/>
      <c r="L404" s="4"/>
      <c r="M404" s="4"/>
      <c r="N404" s="4"/>
      <c r="O404" s="4"/>
      <c r="X404" s="33"/>
      <c r="Y404" s="33"/>
      <c r="Z404" s="33"/>
      <c r="AA404" s="4"/>
      <c r="AB404" s="4"/>
      <c r="AC404" s="4"/>
      <c r="AD404" s="4"/>
      <c r="AE404" s="4"/>
      <c r="AF404" s="33"/>
      <c r="AG404" s="4"/>
      <c r="AH404" s="4"/>
      <c r="AI404" s="4"/>
      <c r="AJ404" s="4"/>
      <c r="AK404" s="4"/>
    </row>
    <row r="405" spans="9:37" s="16" customFormat="1" x14ac:dyDescent="0.25">
      <c r="I405" s="33"/>
      <c r="J405" s="33"/>
      <c r="K405" s="33"/>
      <c r="L405" s="4"/>
      <c r="M405" s="4"/>
      <c r="N405" s="4"/>
      <c r="O405" s="4"/>
      <c r="X405" s="33"/>
      <c r="Y405" s="33"/>
      <c r="Z405" s="33"/>
      <c r="AA405" s="4"/>
      <c r="AB405" s="4"/>
      <c r="AC405" s="4"/>
      <c r="AD405" s="4"/>
      <c r="AE405" s="4"/>
      <c r="AF405" s="33"/>
      <c r="AG405" s="4"/>
      <c r="AH405" s="4"/>
      <c r="AI405" s="4"/>
      <c r="AJ405" s="4"/>
      <c r="AK405" s="4"/>
    </row>
    <row r="406" spans="9:37" s="16" customFormat="1" x14ac:dyDescent="0.25">
      <c r="I406" s="33"/>
      <c r="J406" s="33"/>
      <c r="K406" s="33"/>
      <c r="L406" s="4"/>
      <c r="M406" s="4"/>
      <c r="N406" s="4"/>
      <c r="O406" s="4"/>
      <c r="X406" s="33"/>
      <c r="Y406" s="33"/>
      <c r="Z406" s="33"/>
      <c r="AA406" s="4"/>
      <c r="AB406" s="4"/>
      <c r="AC406" s="4"/>
      <c r="AD406" s="4"/>
      <c r="AE406" s="4"/>
      <c r="AF406" s="33"/>
      <c r="AG406" s="4"/>
      <c r="AH406" s="4"/>
      <c r="AI406" s="4"/>
      <c r="AJ406" s="4"/>
      <c r="AK406" s="4"/>
    </row>
    <row r="407" spans="9:37" s="16" customFormat="1" x14ac:dyDescent="0.25">
      <c r="I407" s="33"/>
      <c r="J407" s="33"/>
      <c r="K407" s="33"/>
      <c r="L407" s="4"/>
      <c r="M407" s="4"/>
      <c r="N407" s="4"/>
      <c r="O407" s="4"/>
      <c r="X407" s="33"/>
      <c r="Y407" s="33"/>
      <c r="Z407" s="33"/>
      <c r="AA407" s="4"/>
      <c r="AB407" s="4"/>
      <c r="AC407" s="4"/>
      <c r="AD407" s="4"/>
      <c r="AE407" s="4"/>
      <c r="AF407" s="33"/>
      <c r="AG407" s="4"/>
      <c r="AH407" s="4"/>
      <c r="AI407" s="4"/>
      <c r="AJ407" s="4"/>
      <c r="AK407" s="4"/>
    </row>
    <row r="408" spans="9:37" s="16" customFormat="1" x14ac:dyDescent="0.25">
      <c r="I408" s="33"/>
      <c r="J408" s="33"/>
      <c r="K408" s="33"/>
      <c r="L408" s="4"/>
      <c r="M408" s="4"/>
      <c r="N408" s="4"/>
      <c r="O408" s="4"/>
      <c r="X408" s="33"/>
      <c r="Y408" s="33"/>
      <c r="Z408" s="33"/>
      <c r="AA408" s="4"/>
      <c r="AB408" s="4"/>
      <c r="AC408" s="4"/>
      <c r="AD408" s="4"/>
      <c r="AE408" s="4"/>
      <c r="AF408" s="33"/>
      <c r="AG408" s="4"/>
      <c r="AH408" s="4"/>
      <c r="AI408" s="4"/>
      <c r="AJ408" s="4"/>
      <c r="AK408" s="4"/>
    </row>
    <row r="409" spans="9:37" s="16" customFormat="1" x14ac:dyDescent="0.25">
      <c r="I409" s="33"/>
      <c r="J409" s="33"/>
      <c r="K409" s="33"/>
      <c r="L409" s="4"/>
      <c r="M409" s="4"/>
      <c r="N409" s="4"/>
      <c r="O409" s="4"/>
      <c r="X409" s="33"/>
      <c r="Y409" s="33"/>
      <c r="Z409" s="33"/>
      <c r="AA409" s="4"/>
      <c r="AB409" s="4"/>
      <c r="AC409" s="4"/>
      <c r="AD409" s="4"/>
      <c r="AE409" s="4"/>
      <c r="AF409" s="33"/>
      <c r="AG409" s="4"/>
      <c r="AH409" s="4"/>
      <c r="AI409" s="4"/>
      <c r="AJ409" s="4"/>
      <c r="AK409" s="4"/>
    </row>
    <row r="410" spans="9:37" s="16" customFormat="1" x14ac:dyDescent="0.25">
      <c r="I410" s="33"/>
      <c r="J410" s="33"/>
      <c r="K410" s="33"/>
      <c r="L410" s="4"/>
      <c r="M410" s="4"/>
      <c r="N410" s="4"/>
      <c r="O410" s="4"/>
      <c r="X410" s="33"/>
      <c r="Y410" s="33"/>
      <c r="Z410" s="33"/>
      <c r="AA410" s="4"/>
      <c r="AB410" s="4"/>
      <c r="AC410" s="4"/>
      <c r="AD410" s="4"/>
      <c r="AE410" s="4"/>
      <c r="AF410" s="33"/>
      <c r="AG410" s="4"/>
      <c r="AH410" s="4"/>
      <c r="AI410" s="4"/>
      <c r="AJ410" s="4"/>
      <c r="AK410" s="4"/>
    </row>
    <row r="411" spans="9:37" s="16" customFormat="1" x14ac:dyDescent="0.25">
      <c r="I411" s="33"/>
      <c r="J411" s="33"/>
      <c r="K411" s="33"/>
      <c r="L411" s="4"/>
      <c r="M411" s="4"/>
      <c r="N411" s="4"/>
      <c r="O411" s="4"/>
      <c r="X411" s="33"/>
      <c r="Y411" s="33"/>
      <c r="Z411" s="33"/>
      <c r="AA411" s="4"/>
      <c r="AB411" s="4"/>
      <c r="AC411" s="4"/>
      <c r="AD411" s="4"/>
      <c r="AE411" s="4"/>
      <c r="AF411" s="33"/>
      <c r="AG411" s="4"/>
      <c r="AH411" s="4"/>
      <c r="AI411" s="4"/>
      <c r="AJ411" s="4"/>
      <c r="AK411" s="4"/>
    </row>
    <row r="412" spans="9:37" s="16" customFormat="1" x14ac:dyDescent="0.25">
      <c r="I412" s="33"/>
      <c r="J412" s="33"/>
      <c r="K412" s="33"/>
      <c r="L412" s="4"/>
      <c r="M412" s="4"/>
      <c r="N412" s="4"/>
      <c r="O412" s="4"/>
      <c r="X412" s="33"/>
      <c r="Y412" s="33"/>
      <c r="Z412" s="33"/>
      <c r="AA412" s="4"/>
      <c r="AB412" s="4"/>
      <c r="AC412" s="4"/>
      <c r="AD412" s="4"/>
      <c r="AE412" s="4"/>
      <c r="AF412" s="33"/>
      <c r="AG412" s="4"/>
      <c r="AH412" s="4"/>
      <c r="AI412" s="4"/>
      <c r="AJ412" s="4"/>
      <c r="AK412" s="4"/>
    </row>
    <row r="413" spans="9:37" s="16" customFormat="1" x14ac:dyDescent="0.25">
      <c r="I413" s="33"/>
      <c r="J413" s="33"/>
      <c r="K413" s="33"/>
      <c r="L413" s="4"/>
      <c r="M413" s="4"/>
      <c r="N413" s="4"/>
      <c r="O413" s="4"/>
      <c r="X413" s="33"/>
      <c r="Y413" s="33"/>
      <c r="Z413" s="33"/>
      <c r="AA413" s="4"/>
      <c r="AB413" s="4"/>
      <c r="AC413" s="4"/>
      <c r="AD413" s="4"/>
      <c r="AE413" s="4"/>
      <c r="AF413" s="33"/>
      <c r="AG413" s="4"/>
      <c r="AH413" s="4"/>
      <c r="AI413" s="4"/>
      <c r="AJ413" s="4"/>
      <c r="AK413" s="4"/>
    </row>
    <row r="414" spans="9:37" s="16" customFormat="1" x14ac:dyDescent="0.25">
      <c r="I414" s="33"/>
      <c r="J414" s="33"/>
      <c r="K414" s="33"/>
      <c r="L414" s="4"/>
      <c r="M414" s="4"/>
      <c r="N414" s="4"/>
      <c r="O414" s="4"/>
      <c r="X414" s="33"/>
      <c r="Y414" s="33"/>
      <c r="Z414" s="33"/>
      <c r="AA414" s="4"/>
      <c r="AB414" s="4"/>
      <c r="AC414" s="4"/>
      <c r="AD414" s="4"/>
      <c r="AE414" s="4"/>
      <c r="AF414" s="33"/>
      <c r="AG414" s="4"/>
      <c r="AH414" s="4"/>
      <c r="AI414" s="4"/>
      <c r="AJ414" s="4"/>
      <c r="AK414" s="4"/>
    </row>
    <row r="415" spans="9:37" s="16" customFormat="1" x14ac:dyDescent="0.25">
      <c r="I415" s="33"/>
      <c r="J415" s="33"/>
      <c r="K415" s="33"/>
      <c r="L415" s="4"/>
      <c r="M415" s="4"/>
      <c r="N415" s="4"/>
      <c r="O415" s="4"/>
      <c r="X415" s="33"/>
      <c r="Y415" s="33"/>
      <c r="Z415" s="33"/>
      <c r="AA415" s="4"/>
      <c r="AB415" s="4"/>
      <c r="AC415" s="4"/>
      <c r="AD415" s="4"/>
      <c r="AE415" s="4"/>
      <c r="AF415" s="33"/>
      <c r="AG415" s="4"/>
      <c r="AH415" s="4"/>
      <c r="AI415" s="4"/>
      <c r="AJ415" s="4"/>
      <c r="AK415" s="4"/>
    </row>
    <row r="416" spans="9:37" s="16" customFormat="1" x14ac:dyDescent="0.25">
      <c r="I416" s="33"/>
      <c r="J416" s="33"/>
      <c r="K416" s="33"/>
      <c r="L416" s="4"/>
      <c r="M416" s="4"/>
      <c r="N416" s="4"/>
      <c r="O416" s="4"/>
      <c r="X416" s="33"/>
      <c r="Y416" s="33"/>
      <c r="Z416" s="33"/>
      <c r="AA416" s="4"/>
      <c r="AB416" s="4"/>
      <c r="AC416" s="4"/>
      <c r="AD416" s="4"/>
      <c r="AE416" s="4"/>
      <c r="AF416" s="33"/>
      <c r="AG416" s="4"/>
      <c r="AH416" s="4"/>
      <c r="AI416" s="4"/>
      <c r="AJ416" s="4"/>
      <c r="AK416" s="4"/>
    </row>
    <row r="417" spans="9:37" s="16" customFormat="1" x14ac:dyDescent="0.25">
      <c r="I417" s="33"/>
      <c r="J417" s="33"/>
      <c r="K417" s="33"/>
      <c r="L417" s="4"/>
      <c r="M417" s="4"/>
      <c r="N417" s="4"/>
      <c r="O417" s="4"/>
      <c r="X417" s="33"/>
      <c r="Y417" s="33"/>
      <c r="Z417" s="33"/>
      <c r="AA417" s="4"/>
      <c r="AB417" s="4"/>
      <c r="AC417" s="4"/>
      <c r="AD417" s="4"/>
      <c r="AE417" s="4"/>
      <c r="AF417" s="33"/>
      <c r="AG417" s="4"/>
      <c r="AH417" s="4"/>
      <c r="AI417" s="4"/>
      <c r="AJ417" s="4"/>
      <c r="AK417" s="4"/>
    </row>
    <row r="418" spans="9:37" s="16" customFormat="1" x14ac:dyDescent="0.25">
      <c r="I418" s="33"/>
      <c r="J418" s="33"/>
      <c r="K418" s="33"/>
      <c r="L418" s="4"/>
      <c r="M418" s="4"/>
      <c r="N418" s="4"/>
      <c r="O418" s="4"/>
      <c r="X418" s="33"/>
      <c r="Y418" s="33"/>
      <c r="Z418" s="33"/>
      <c r="AA418" s="4"/>
      <c r="AB418" s="4"/>
      <c r="AC418" s="4"/>
      <c r="AD418" s="4"/>
      <c r="AE418" s="4"/>
      <c r="AF418" s="33"/>
      <c r="AG418" s="4"/>
      <c r="AH418" s="4"/>
      <c r="AI418" s="4"/>
      <c r="AJ418" s="4"/>
      <c r="AK418" s="4"/>
    </row>
    <row r="419" spans="9:37" s="16" customFormat="1" x14ac:dyDescent="0.25">
      <c r="I419" s="33"/>
      <c r="J419" s="33"/>
      <c r="K419" s="33"/>
      <c r="L419" s="4"/>
      <c r="M419" s="4"/>
      <c r="N419" s="4"/>
      <c r="O419" s="4"/>
      <c r="X419" s="33"/>
      <c r="Y419" s="33"/>
      <c r="Z419" s="33"/>
      <c r="AA419" s="4"/>
      <c r="AB419" s="4"/>
      <c r="AC419" s="4"/>
      <c r="AD419" s="4"/>
      <c r="AE419" s="4"/>
      <c r="AF419" s="33"/>
      <c r="AG419" s="4"/>
      <c r="AH419" s="4"/>
      <c r="AI419" s="4"/>
      <c r="AJ419" s="4"/>
      <c r="AK419" s="4"/>
    </row>
    <row r="420" spans="9:37" s="16" customFormat="1" x14ac:dyDescent="0.25">
      <c r="I420" s="33"/>
      <c r="J420" s="33"/>
      <c r="K420" s="33"/>
      <c r="L420" s="4"/>
      <c r="M420" s="4"/>
      <c r="N420" s="4"/>
      <c r="O420" s="4"/>
      <c r="X420" s="33"/>
      <c r="Y420" s="33"/>
      <c r="Z420" s="33"/>
      <c r="AA420" s="4"/>
      <c r="AB420" s="4"/>
      <c r="AC420" s="4"/>
      <c r="AD420" s="4"/>
      <c r="AE420" s="4"/>
      <c r="AF420" s="33"/>
      <c r="AG420" s="4"/>
      <c r="AH420" s="4"/>
      <c r="AI420" s="4"/>
      <c r="AJ420" s="4"/>
      <c r="AK420" s="4"/>
    </row>
    <row r="421" spans="9:37" s="16" customFormat="1" x14ac:dyDescent="0.25">
      <c r="I421" s="33"/>
      <c r="J421" s="33"/>
      <c r="K421" s="33"/>
      <c r="L421" s="4"/>
      <c r="M421" s="4"/>
      <c r="N421" s="4"/>
      <c r="O421" s="4"/>
      <c r="X421" s="33"/>
      <c r="Y421" s="33"/>
      <c r="Z421" s="33"/>
      <c r="AA421" s="4"/>
      <c r="AB421" s="4"/>
      <c r="AC421" s="4"/>
      <c r="AD421" s="4"/>
      <c r="AE421" s="4"/>
      <c r="AF421" s="33"/>
      <c r="AG421" s="4"/>
      <c r="AH421" s="4"/>
      <c r="AI421" s="4"/>
      <c r="AJ421" s="4"/>
      <c r="AK421" s="4"/>
    </row>
    <row r="422" spans="9:37" s="16" customFormat="1" x14ac:dyDescent="0.25">
      <c r="I422" s="33"/>
      <c r="J422" s="33"/>
      <c r="K422" s="33"/>
      <c r="L422" s="4"/>
      <c r="M422" s="4"/>
      <c r="N422" s="4"/>
      <c r="O422" s="4"/>
      <c r="X422" s="33"/>
      <c r="Y422" s="33"/>
      <c r="Z422" s="33"/>
      <c r="AA422" s="4"/>
      <c r="AB422" s="4"/>
      <c r="AC422" s="4"/>
      <c r="AD422" s="4"/>
      <c r="AE422" s="4"/>
      <c r="AF422" s="33"/>
      <c r="AG422" s="4"/>
      <c r="AH422" s="4"/>
      <c r="AI422" s="4"/>
      <c r="AJ422" s="4"/>
      <c r="AK422" s="4"/>
    </row>
    <row r="423" spans="9:37" s="16" customFormat="1" x14ac:dyDescent="0.25">
      <c r="I423" s="33"/>
      <c r="J423" s="33"/>
      <c r="K423" s="33"/>
      <c r="L423" s="4"/>
      <c r="M423" s="4"/>
      <c r="N423" s="4"/>
      <c r="O423" s="4"/>
      <c r="X423" s="33"/>
      <c r="Y423" s="33"/>
      <c r="Z423" s="33"/>
      <c r="AA423" s="4"/>
      <c r="AB423" s="4"/>
      <c r="AC423" s="4"/>
      <c r="AD423" s="4"/>
      <c r="AE423" s="4"/>
      <c r="AF423" s="33"/>
      <c r="AG423" s="4"/>
      <c r="AH423" s="4"/>
      <c r="AI423" s="4"/>
      <c r="AJ423" s="4"/>
      <c r="AK423" s="4"/>
    </row>
    <row r="424" spans="9:37" s="16" customFormat="1" x14ac:dyDescent="0.25">
      <c r="I424" s="33"/>
      <c r="J424" s="33"/>
      <c r="K424" s="33"/>
      <c r="L424" s="4"/>
      <c r="M424" s="4"/>
      <c r="N424" s="4"/>
      <c r="O424" s="4"/>
      <c r="X424" s="33"/>
      <c r="Y424" s="33"/>
      <c r="Z424" s="33"/>
      <c r="AA424" s="4"/>
      <c r="AB424" s="4"/>
      <c r="AC424" s="4"/>
      <c r="AD424" s="4"/>
      <c r="AE424" s="4"/>
      <c r="AF424" s="33"/>
      <c r="AG424" s="4"/>
      <c r="AH424" s="4"/>
      <c r="AI424" s="4"/>
      <c r="AJ424" s="4"/>
      <c r="AK424" s="4"/>
    </row>
    <row r="425" spans="9:37" s="16" customFormat="1" x14ac:dyDescent="0.25">
      <c r="I425" s="33"/>
      <c r="J425" s="33"/>
      <c r="K425" s="33"/>
      <c r="L425" s="4"/>
      <c r="M425" s="4"/>
      <c r="N425" s="4"/>
      <c r="O425" s="4"/>
      <c r="X425" s="33"/>
      <c r="Y425" s="33"/>
      <c r="Z425" s="33"/>
      <c r="AA425" s="4"/>
      <c r="AB425" s="4"/>
      <c r="AC425" s="4"/>
      <c r="AD425" s="4"/>
      <c r="AE425" s="4"/>
      <c r="AF425" s="33"/>
      <c r="AG425" s="4"/>
      <c r="AH425" s="4"/>
      <c r="AI425" s="4"/>
      <c r="AJ425" s="4"/>
      <c r="AK425" s="4"/>
    </row>
    <row r="426" spans="9:37" s="16" customFormat="1" x14ac:dyDescent="0.25">
      <c r="I426" s="33"/>
      <c r="J426" s="33"/>
      <c r="K426" s="33"/>
      <c r="L426" s="4"/>
      <c r="M426" s="4"/>
      <c r="N426" s="4"/>
      <c r="O426" s="4"/>
      <c r="X426" s="33"/>
      <c r="Y426" s="33"/>
      <c r="Z426" s="33"/>
      <c r="AA426" s="4"/>
      <c r="AB426" s="4"/>
      <c r="AC426" s="4"/>
      <c r="AD426" s="4"/>
      <c r="AE426" s="4"/>
      <c r="AF426" s="33"/>
      <c r="AG426" s="4"/>
      <c r="AH426" s="4"/>
      <c r="AI426" s="4"/>
      <c r="AJ426" s="4"/>
      <c r="AK426" s="4"/>
    </row>
    <row r="427" spans="9:37" s="16" customFormat="1" x14ac:dyDescent="0.25">
      <c r="I427" s="33"/>
      <c r="J427" s="33"/>
      <c r="K427" s="33"/>
      <c r="L427" s="4"/>
      <c r="M427" s="4"/>
      <c r="N427" s="4"/>
      <c r="O427" s="4"/>
      <c r="X427" s="33"/>
      <c r="Y427" s="33"/>
      <c r="Z427" s="33"/>
      <c r="AA427" s="4"/>
      <c r="AB427" s="4"/>
      <c r="AC427" s="4"/>
      <c r="AD427" s="4"/>
      <c r="AE427" s="4"/>
      <c r="AF427" s="33"/>
      <c r="AG427" s="4"/>
      <c r="AH427" s="4"/>
      <c r="AI427" s="4"/>
      <c r="AJ427" s="4"/>
      <c r="AK427" s="4"/>
    </row>
    <row r="428" spans="9:37" s="16" customFormat="1" x14ac:dyDescent="0.25">
      <c r="I428" s="33"/>
      <c r="J428" s="33"/>
      <c r="K428" s="33"/>
      <c r="L428" s="4"/>
      <c r="M428" s="4"/>
      <c r="N428" s="4"/>
      <c r="O428" s="4"/>
      <c r="X428" s="33"/>
      <c r="Y428" s="33"/>
      <c r="Z428" s="33"/>
      <c r="AA428" s="4"/>
      <c r="AB428" s="4"/>
      <c r="AC428" s="4"/>
      <c r="AD428" s="4"/>
      <c r="AE428" s="4"/>
      <c r="AF428" s="33"/>
      <c r="AG428" s="4"/>
      <c r="AH428" s="4"/>
      <c r="AI428" s="4"/>
      <c r="AJ428" s="4"/>
      <c r="AK428" s="4"/>
    </row>
    <row r="429" spans="9:37" s="16" customFormat="1" x14ac:dyDescent="0.25">
      <c r="I429" s="33"/>
      <c r="J429" s="33"/>
      <c r="K429" s="33"/>
      <c r="L429" s="4"/>
      <c r="M429" s="4"/>
      <c r="N429" s="4"/>
      <c r="O429" s="4"/>
      <c r="X429" s="33"/>
      <c r="Y429" s="33"/>
      <c r="Z429" s="33"/>
      <c r="AA429" s="4"/>
      <c r="AB429" s="4"/>
      <c r="AC429" s="4"/>
      <c r="AD429" s="4"/>
      <c r="AE429" s="4"/>
      <c r="AF429" s="33"/>
      <c r="AG429" s="4"/>
      <c r="AH429" s="4"/>
      <c r="AI429" s="4"/>
      <c r="AJ429" s="4"/>
      <c r="AK429" s="4"/>
    </row>
    <row r="430" spans="9:37" s="16" customFormat="1" x14ac:dyDescent="0.25">
      <c r="I430" s="33"/>
      <c r="J430" s="33"/>
      <c r="K430" s="33"/>
      <c r="L430" s="4"/>
      <c r="M430" s="4"/>
      <c r="N430" s="4"/>
      <c r="O430" s="4"/>
      <c r="X430" s="33"/>
      <c r="Y430" s="33"/>
      <c r="Z430" s="33"/>
      <c r="AA430" s="4"/>
      <c r="AB430" s="4"/>
      <c r="AC430" s="4"/>
      <c r="AD430" s="4"/>
      <c r="AE430" s="4"/>
      <c r="AF430" s="33"/>
      <c r="AG430" s="4"/>
      <c r="AH430" s="4"/>
      <c r="AI430" s="4"/>
      <c r="AJ430" s="4"/>
      <c r="AK430" s="4"/>
    </row>
    <row r="431" spans="9:37" s="16" customFormat="1" x14ac:dyDescent="0.25">
      <c r="I431" s="33"/>
      <c r="J431" s="33"/>
      <c r="K431" s="33"/>
      <c r="L431" s="4"/>
      <c r="M431" s="4"/>
      <c r="N431" s="4"/>
      <c r="O431" s="4"/>
      <c r="X431" s="33"/>
      <c r="Y431" s="33"/>
      <c r="Z431" s="33"/>
      <c r="AA431" s="4"/>
      <c r="AB431" s="4"/>
      <c r="AC431" s="4"/>
      <c r="AD431" s="4"/>
      <c r="AE431" s="4"/>
      <c r="AF431" s="33"/>
      <c r="AG431" s="4"/>
      <c r="AH431" s="4"/>
      <c r="AI431" s="4"/>
      <c r="AJ431" s="4"/>
      <c r="AK431" s="4"/>
    </row>
    <row r="432" spans="9:37" s="16" customFormat="1" x14ac:dyDescent="0.25">
      <c r="I432" s="33"/>
      <c r="J432" s="33"/>
      <c r="K432" s="33"/>
      <c r="L432" s="4"/>
      <c r="M432" s="4"/>
      <c r="N432" s="4"/>
      <c r="O432" s="4"/>
      <c r="X432" s="33"/>
      <c r="Y432" s="33"/>
      <c r="Z432" s="33"/>
      <c r="AA432" s="4"/>
      <c r="AB432" s="4"/>
      <c r="AC432" s="4"/>
      <c r="AD432" s="4"/>
      <c r="AE432" s="4"/>
      <c r="AF432" s="33"/>
      <c r="AG432" s="4"/>
      <c r="AH432" s="4"/>
      <c r="AI432" s="4"/>
      <c r="AJ432" s="4"/>
      <c r="AK432" s="4"/>
    </row>
    <row r="433" spans="9:37" s="16" customFormat="1" x14ac:dyDescent="0.25">
      <c r="I433" s="33"/>
      <c r="J433" s="33"/>
      <c r="K433" s="33"/>
      <c r="L433" s="4"/>
      <c r="M433" s="4"/>
      <c r="N433" s="4"/>
      <c r="O433" s="4"/>
      <c r="X433" s="33"/>
      <c r="Y433" s="33"/>
      <c r="Z433" s="33"/>
      <c r="AA433" s="4"/>
      <c r="AB433" s="4"/>
      <c r="AC433" s="4"/>
      <c r="AD433" s="4"/>
      <c r="AE433" s="4"/>
      <c r="AF433" s="33"/>
      <c r="AG433" s="4"/>
      <c r="AH433" s="4"/>
      <c r="AI433" s="4"/>
      <c r="AJ433" s="4"/>
      <c r="AK433" s="4"/>
    </row>
    <row r="434" spans="9:37" s="16" customFormat="1" x14ac:dyDescent="0.25">
      <c r="I434" s="33"/>
      <c r="J434" s="33"/>
      <c r="K434" s="33"/>
      <c r="L434" s="4"/>
      <c r="M434" s="4"/>
      <c r="N434" s="4"/>
      <c r="O434" s="4"/>
      <c r="X434" s="33"/>
      <c r="Y434" s="33"/>
      <c r="Z434" s="33"/>
      <c r="AA434" s="4"/>
      <c r="AB434" s="4"/>
      <c r="AC434" s="4"/>
      <c r="AD434" s="4"/>
      <c r="AE434" s="4"/>
      <c r="AF434" s="33"/>
      <c r="AG434" s="4"/>
      <c r="AH434" s="4"/>
      <c r="AI434" s="4"/>
      <c r="AJ434" s="4"/>
      <c r="AK434" s="4"/>
    </row>
    <row r="435" spans="9:37" s="16" customFormat="1" x14ac:dyDescent="0.25">
      <c r="I435" s="33"/>
      <c r="J435" s="33"/>
      <c r="K435" s="33"/>
      <c r="L435" s="4"/>
      <c r="M435" s="4"/>
      <c r="N435" s="4"/>
      <c r="O435" s="4"/>
      <c r="X435" s="33"/>
      <c r="Y435" s="33"/>
      <c r="Z435" s="33"/>
      <c r="AA435" s="4"/>
      <c r="AB435" s="4"/>
      <c r="AC435" s="4"/>
      <c r="AD435" s="4"/>
      <c r="AE435" s="4"/>
      <c r="AF435" s="33"/>
      <c r="AG435" s="4"/>
      <c r="AH435" s="4"/>
      <c r="AI435" s="4"/>
      <c r="AJ435" s="4"/>
      <c r="AK435" s="4"/>
    </row>
    <row r="436" spans="9:37" s="16" customFormat="1" x14ac:dyDescent="0.25">
      <c r="I436" s="33"/>
      <c r="J436" s="33"/>
      <c r="K436" s="33"/>
      <c r="L436" s="4"/>
      <c r="M436" s="4"/>
      <c r="N436" s="4"/>
      <c r="O436" s="4"/>
      <c r="X436" s="33"/>
      <c r="Y436" s="33"/>
      <c r="Z436" s="33"/>
      <c r="AA436" s="4"/>
      <c r="AB436" s="4"/>
      <c r="AC436" s="4"/>
      <c r="AD436" s="4"/>
      <c r="AE436" s="4"/>
      <c r="AF436" s="33"/>
      <c r="AG436" s="4"/>
      <c r="AH436" s="4"/>
      <c r="AI436" s="4"/>
      <c r="AJ436" s="4"/>
      <c r="AK436" s="4"/>
    </row>
    <row r="437" spans="9:37" s="16" customFormat="1" x14ac:dyDescent="0.25">
      <c r="I437" s="33"/>
      <c r="J437" s="33"/>
      <c r="K437" s="33"/>
      <c r="L437" s="4"/>
      <c r="M437" s="4"/>
      <c r="N437" s="4"/>
      <c r="O437" s="4"/>
      <c r="X437" s="33"/>
      <c r="Y437" s="33"/>
      <c r="Z437" s="33"/>
      <c r="AA437" s="4"/>
      <c r="AB437" s="4"/>
      <c r="AC437" s="4"/>
      <c r="AD437" s="4"/>
      <c r="AE437" s="4"/>
      <c r="AF437" s="33"/>
      <c r="AG437" s="4"/>
      <c r="AH437" s="4"/>
      <c r="AI437" s="4"/>
      <c r="AJ437" s="4"/>
      <c r="AK437" s="4"/>
    </row>
    <row r="438" spans="9:37" s="16" customFormat="1" x14ac:dyDescent="0.25">
      <c r="I438" s="33"/>
      <c r="J438" s="33"/>
      <c r="K438" s="33"/>
      <c r="L438" s="4"/>
      <c r="M438" s="4"/>
      <c r="N438" s="4"/>
      <c r="O438" s="4"/>
      <c r="X438" s="33"/>
      <c r="Y438" s="33"/>
      <c r="Z438" s="33"/>
      <c r="AA438" s="4"/>
      <c r="AB438" s="4"/>
      <c r="AC438" s="4"/>
      <c r="AD438" s="4"/>
      <c r="AE438" s="4"/>
      <c r="AF438" s="33"/>
      <c r="AG438" s="4"/>
      <c r="AH438" s="4"/>
      <c r="AI438" s="4"/>
      <c r="AJ438" s="4"/>
      <c r="AK438" s="4"/>
    </row>
    <row r="439" spans="9:37" s="16" customFormat="1" x14ac:dyDescent="0.25">
      <c r="I439" s="33"/>
      <c r="J439" s="33"/>
      <c r="K439" s="33"/>
      <c r="L439" s="4"/>
      <c r="M439" s="4"/>
      <c r="N439" s="4"/>
      <c r="O439" s="4"/>
      <c r="X439" s="33"/>
      <c r="Y439" s="33"/>
      <c r="Z439" s="33"/>
      <c r="AA439" s="4"/>
      <c r="AB439" s="4"/>
      <c r="AC439" s="4"/>
      <c r="AD439" s="4"/>
      <c r="AE439" s="4"/>
      <c r="AF439" s="33"/>
      <c r="AG439" s="4"/>
      <c r="AH439" s="4"/>
      <c r="AI439" s="4"/>
      <c r="AJ439" s="4"/>
      <c r="AK439" s="4"/>
    </row>
    <row r="440" spans="9:37" s="16" customFormat="1" x14ac:dyDescent="0.25">
      <c r="I440" s="33"/>
      <c r="J440" s="33"/>
      <c r="K440" s="33"/>
      <c r="L440" s="4"/>
      <c r="M440" s="4"/>
      <c r="N440" s="4"/>
      <c r="O440" s="4"/>
      <c r="X440" s="33"/>
      <c r="Y440" s="33"/>
      <c r="Z440" s="33"/>
      <c r="AA440" s="4"/>
      <c r="AB440" s="4"/>
      <c r="AC440" s="4"/>
      <c r="AD440" s="4"/>
      <c r="AE440" s="4"/>
      <c r="AF440" s="33"/>
      <c r="AG440" s="4"/>
      <c r="AH440" s="4"/>
      <c r="AI440" s="4"/>
      <c r="AJ440" s="4"/>
      <c r="AK440" s="4"/>
    </row>
    <row r="441" spans="9:37" s="16" customFormat="1" x14ac:dyDescent="0.25">
      <c r="I441" s="33"/>
      <c r="J441" s="33"/>
      <c r="K441" s="33"/>
      <c r="L441" s="4"/>
      <c r="M441" s="4"/>
      <c r="N441" s="4"/>
      <c r="O441" s="4"/>
      <c r="X441" s="33"/>
      <c r="Y441" s="33"/>
      <c r="Z441" s="33"/>
      <c r="AA441" s="4"/>
      <c r="AB441" s="4"/>
      <c r="AC441" s="4"/>
      <c r="AD441" s="4"/>
      <c r="AE441" s="4"/>
      <c r="AF441" s="33"/>
      <c r="AG441" s="4"/>
      <c r="AH441" s="4"/>
      <c r="AI441" s="4"/>
      <c r="AJ441" s="4"/>
      <c r="AK441" s="4"/>
    </row>
    <row r="442" spans="9:37" s="16" customFormat="1" x14ac:dyDescent="0.25">
      <c r="I442" s="33"/>
      <c r="J442" s="33"/>
      <c r="K442" s="33"/>
      <c r="L442" s="4"/>
      <c r="M442" s="4"/>
      <c r="N442" s="4"/>
      <c r="O442" s="4"/>
      <c r="X442" s="33"/>
      <c r="Y442" s="33"/>
      <c r="Z442" s="33"/>
      <c r="AA442" s="4"/>
      <c r="AB442" s="4"/>
      <c r="AC442" s="4"/>
      <c r="AD442" s="4"/>
      <c r="AE442" s="4"/>
      <c r="AF442" s="33"/>
      <c r="AG442" s="4"/>
      <c r="AH442" s="4"/>
      <c r="AI442" s="4"/>
      <c r="AJ442" s="4"/>
      <c r="AK442" s="4"/>
    </row>
    <row r="443" spans="9:37" s="16" customFormat="1" x14ac:dyDescent="0.25">
      <c r="I443" s="33"/>
      <c r="J443" s="33"/>
      <c r="K443" s="33"/>
      <c r="L443" s="4"/>
      <c r="M443" s="4"/>
      <c r="N443" s="4"/>
      <c r="O443" s="4"/>
      <c r="X443" s="33"/>
      <c r="Y443" s="33"/>
      <c r="Z443" s="33"/>
      <c r="AA443" s="4"/>
      <c r="AB443" s="4"/>
      <c r="AC443" s="4"/>
      <c r="AD443" s="4"/>
      <c r="AE443" s="4"/>
      <c r="AF443" s="33"/>
      <c r="AG443" s="4"/>
      <c r="AH443" s="4"/>
      <c r="AI443" s="4"/>
      <c r="AJ443" s="4"/>
      <c r="AK443" s="4"/>
    </row>
    <row r="444" spans="9:37" s="16" customFormat="1" x14ac:dyDescent="0.25">
      <c r="I444" s="33"/>
      <c r="J444" s="33"/>
      <c r="K444" s="33"/>
      <c r="L444" s="4"/>
      <c r="M444" s="4"/>
      <c r="N444" s="4"/>
      <c r="O444" s="4"/>
      <c r="X444" s="33"/>
      <c r="Y444" s="33"/>
      <c r="Z444" s="33"/>
      <c r="AA444" s="4"/>
      <c r="AB444" s="4"/>
      <c r="AC444" s="4"/>
      <c r="AD444" s="4"/>
      <c r="AE444" s="4"/>
      <c r="AF444" s="33"/>
      <c r="AG444" s="4"/>
      <c r="AH444" s="4"/>
      <c r="AI444" s="4"/>
      <c r="AJ444" s="4"/>
      <c r="AK444" s="4"/>
    </row>
    <row r="445" spans="9:37" s="16" customFormat="1" x14ac:dyDescent="0.25">
      <c r="I445" s="33"/>
      <c r="J445" s="33"/>
      <c r="K445" s="33"/>
      <c r="L445" s="4"/>
      <c r="M445" s="4"/>
      <c r="N445" s="4"/>
      <c r="O445" s="4"/>
      <c r="X445" s="33"/>
      <c r="Y445" s="33"/>
      <c r="Z445" s="33"/>
      <c r="AA445" s="4"/>
      <c r="AB445" s="4"/>
      <c r="AC445" s="4"/>
      <c r="AD445" s="4"/>
      <c r="AE445" s="4"/>
      <c r="AF445" s="33"/>
      <c r="AG445" s="4"/>
      <c r="AH445" s="4"/>
      <c r="AI445" s="4"/>
      <c r="AJ445" s="4"/>
      <c r="AK445" s="4"/>
    </row>
    <row r="446" spans="9:37" s="16" customFormat="1" x14ac:dyDescent="0.25">
      <c r="I446" s="33"/>
      <c r="J446" s="33"/>
      <c r="K446" s="33"/>
      <c r="L446" s="4"/>
      <c r="M446" s="4"/>
      <c r="N446" s="4"/>
      <c r="O446" s="4"/>
      <c r="X446" s="33"/>
      <c r="Y446" s="33"/>
      <c r="Z446" s="33"/>
      <c r="AA446" s="4"/>
      <c r="AB446" s="4"/>
      <c r="AC446" s="4"/>
      <c r="AD446" s="4"/>
      <c r="AE446" s="4"/>
      <c r="AF446" s="33"/>
      <c r="AG446" s="4"/>
      <c r="AH446" s="4"/>
      <c r="AI446" s="4"/>
      <c r="AJ446" s="4"/>
      <c r="AK446" s="4"/>
    </row>
    <row r="447" spans="9:37" s="16" customFormat="1" x14ac:dyDescent="0.25">
      <c r="I447" s="33"/>
      <c r="J447" s="33"/>
      <c r="K447" s="33"/>
      <c r="L447" s="4"/>
      <c r="M447" s="4"/>
      <c r="N447" s="4"/>
      <c r="O447" s="4"/>
      <c r="X447" s="33"/>
      <c r="Y447" s="33"/>
      <c r="Z447" s="33"/>
      <c r="AA447" s="4"/>
      <c r="AB447" s="4"/>
      <c r="AC447" s="4"/>
      <c r="AD447" s="4"/>
      <c r="AE447" s="4"/>
      <c r="AF447" s="33"/>
      <c r="AG447" s="4"/>
      <c r="AH447" s="4"/>
      <c r="AI447" s="4"/>
      <c r="AJ447" s="4"/>
      <c r="AK447" s="4"/>
    </row>
    <row r="448" spans="9:37" s="16" customFormat="1" x14ac:dyDescent="0.25">
      <c r="I448" s="33"/>
      <c r="J448" s="33"/>
      <c r="K448" s="33"/>
      <c r="L448" s="4"/>
      <c r="M448" s="4"/>
      <c r="N448" s="4"/>
      <c r="O448" s="4"/>
      <c r="X448" s="33"/>
      <c r="Y448" s="33"/>
      <c r="Z448" s="33"/>
      <c r="AA448" s="4"/>
      <c r="AB448" s="4"/>
      <c r="AC448" s="4"/>
      <c r="AD448" s="4"/>
      <c r="AE448" s="4"/>
      <c r="AF448" s="33"/>
      <c r="AG448" s="4"/>
      <c r="AH448" s="4"/>
      <c r="AI448" s="4"/>
      <c r="AJ448" s="4"/>
      <c r="AK448" s="4"/>
    </row>
    <row r="449" spans="9:37" s="16" customFormat="1" x14ac:dyDescent="0.25">
      <c r="I449" s="33"/>
      <c r="J449" s="33"/>
      <c r="K449" s="33"/>
      <c r="L449" s="4"/>
      <c r="M449" s="4"/>
      <c r="N449" s="4"/>
      <c r="O449" s="4"/>
      <c r="X449" s="33"/>
      <c r="Y449" s="33"/>
      <c r="Z449" s="33"/>
      <c r="AA449" s="4"/>
      <c r="AB449" s="4"/>
      <c r="AC449" s="4"/>
      <c r="AD449" s="4"/>
      <c r="AE449" s="4"/>
      <c r="AF449" s="33"/>
      <c r="AG449" s="4"/>
      <c r="AH449" s="4"/>
      <c r="AI449" s="4"/>
      <c r="AJ449" s="4"/>
      <c r="AK449" s="4"/>
    </row>
    <row r="450" spans="9:37" s="16" customFormat="1" x14ac:dyDescent="0.25">
      <c r="I450" s="33"/>
      <c r="J450" s="33"/>
      <c r="K450" s="33"/>
      <c r="L450" s="4"/>
      <c r="M450" s="4"/>
      <c r="N450" s="4"/>
      <c r="O450" s="4"/>
      <c r="X450" s="33"/>
      <c r="Y450" s="33"/>
      <c r="Z450" s="33"/>
      <c r="AA450" s="4"/>
      <c r="AB450" s="4"/>
      <c r="AC450" s="4"/>
      <c r="AD450" s="4"/>
      <c r="AE450" s="4"/>
      <c r="AF450" s="33"/>
      <c r="AG450" s="4"/>
      <c r="AH450" s="4"/>
      <c r="AI450" s="4"/>
      <c r="AJ450" s="4"/>
      <c r="AK450" s="4"/>
    </row>
    <row r="451" spans="9:37" s="16" customFormat="1" x14ac:dyDescent="0.25">
      <c r="I451" s="33"/>
      <c r="J451" s="33"/>
      <c r="K451" s="33"/>
      <c r="L451" s="4"/>
      <c r="M451" s="4"/>
      <c r="N451" s="4"/>
      <c r="O451" s="4"/>
      <c r="X451" s="33"/>
      <c r="Y451" s="33"/>
      <c r="Z451" s="33"/>
      <c r="AA451" s="4"/>
      <c r="AB451" s="4"/>
      <c r="AC451" s="4"/>
      <c r="AD451" s="4"/>
      <c r="AE451" s="4"/>
      <c r="AF451" s="33"/>
      <c r="AG451" s="4"/>
      <c r="AH451" s="4"/>
      <c r="AI451" s="4"/>
      <c r="AJ451" s="4"/>
      <c r="AK451" s="4"/>
    </row>
    <row r="452" spans="9:37" s="16" customFormat="1" x14ac:dyDescent="0.25">
      <c r="I452" s="33"/>
      <c r="J452" s="33"/>
      <c r="K452" s="33"/>
      <c r="L452" s="4"/>
      <c r="M452" s="4"/>
      <c r="N452" s="4"/>
      <c r="O452" s="4"/>
      <c r="X452" s="33"/>
      <c r="Y452" s="33"/>
      <c r="Z452" s="33"/>
      <c r="AA452" s="4"/>
      <c r="AB452" s="4"/>
      <c r="AC452" s="4"/>
      <c r="AD452" s="4"/>
      <c r="AE452" s="4"/>
      <c r="AF452" s="33"/>
      <c r="AG452" s="4"/>
      <c r="AH452" s="4"/>
      <c r="AI452" s="4"/>
      <c r="AJ452" s="4"/>
      <c r="AK452" s="4"/>
    </row>
    <row r="453" spans="9:37" s="16" customFormat="1" x14ac:dyDescent="0.25">
      <c r="I453" s="33"/>
      <c r="J453" s="33"/>
      <c r="K453" s="33"/>
      <c r="L453" s="4"/>
      <c r="M453" s="4"/>
      <c r="N453" s="4"/>
      <c r="O453" s="4"/>
      <c r="X453" s="33"/>
      <c r="Y453" s="33"/>
      <c r="Z453" s="33"/>
      <c r="AA453" s="4"/>
      <c r="AB453" s="4"/>
      <c r="AC453" s="4"/>
      <c r="AD453" s="4"/>
      <c r="AE453" s="4"/>
      <c r="AF453" s="33"/>
      <c r="AG453" s="4"/>
      <c r="AH453" s="4"/>
      <c r="AI453" s="4"/>
      <c r="AJ453" s="4"/>
      <c r="AK453" s="4"/>
    </row>
    <row r="454" spans="9:37" s="16" customFormat="1" x14ac:dyDescent="0.25">
      <c r="I454" s="33"/>
      <c r="J454" s="33"/>
      <c r="K454" s="33"/>
      <c r="L454" s="4"/>
      <c r="M454" s="4"/>
      <c r="N454" s="4"/>
      <c r="O454" s="4"/>
      <c r="X454" s="33"/>
      <c r="Y454" s="33"/>
      <c r="Z454" s="33"/>
      <c r="AA454" s="4"/>
      <c r="AB454" s="4"/>
      <c r="AC454" s="4"/>
      <c r="AD454" s="4"/>
      <c r="AE454" s="4"/>
      <c r="AF454" s="33"/>
      <c r="AG454" s="4"/>
      <c r="AH454" s="4"/>
      <c r="AI454" s="4"/>
      <c r="AJ454" s="4"/>
      <c r="AK454" s="4"/>
    </row>
    <row r="455" spans="9:37" s="16" customFormat="1" x14ac:dyDescent="0.25">
      <c r="I455" s="33"/>
      <c r="J455" s="33"/>
      <c r="K455" s="33"/>
      <c r="L455" s="4"/>
      <c r="M455" s="4"/>
      <c r="N455" s="4"/>
      <c r="O455" s="4"/>
      <c r="X455" s="33"/>
      <c r="Y455" s="33"/>
      <c r="Z455" s="33"/>
      <c r="AA455" s="4"/>
      <c r="AB455" s="4"/>
      <c r="AC455" s="4"/>
      <c r="AD455" s="4"/>
      <c r="AE455" s="4"/>
      <c r="AF455" s="33"/>
      <c r="AG455" s="4"/>
      <c r="AH455" s="4"/>
      <c r="AI455" s="4"/>
      <c r="AJ455" s="4"/>
      <c r="AK455" s="4"/>
    </row>
    <row r="456" spans="9:37" s="16" customFormat="1" x14ac:dyDescent="0.25">
      <c r="I456" s="33"/>
      <c r="J456" s="33"/>
      <c r="K456" s="33"/>
      <c r="L456" s="4"/>
      <c r="M456" s="4"/>
      <c r="N456" s="4"/>
      <c r="O456" s="4"/>
      <c r="X456" s="33"/>
      <c r="Y456" s="33"/>
      <c r="Z456" s="33"/>
      <c r="AA456" s="4"/>
      <c r="AB456" s="4"/>
      <c r="AC456" s="4"/>
      <c r="AD456" s="4"/>
      <c r="AE456" s="4"/>
      <c r="AF456" s="33"/>
      <c r="AG456" s="4"/>
      <c r="AH456" s="4"/>
      <c r="AI456" s="4"/>
      <c r="AJ456" s="4"/>
      <c r="AK456" s="4"/>
    </row>
    <row r="457" spans="9:37" s="16" customFormat="1" x14ac:dyDescent="0.25">
      <c r="I457" s="33"/>
      <c r="J457" s="33"/>
      <c r="K457" s="33"/>
      <c r="L457" s="4"/>
      <c r="M457" s="4"/>
      <c r="N457" s="4"/>
      <c r="O457" s="4"/>
      <c r="X457" s="33"/>
      <c r="Y457" s="33"/>
      <c r="Z457" s="33"/>
      <c r="AA457" s="4"/>
      <c r="AB457" s="4"/>
      <c r="AC457" s="4"/>
      <c r="AD457" s="4"/>
      <c r="AE457" s="4"/>
      <c r="AF457" s="33"/>
      <c r="AG457" s="4"/>
      <c r="AH457" s="4"/>
      <c r="AI457" s="4"/>
      <c r="AJ457" s="4"/>
      <c r="AK457" s="4"/>
    </row>
    <row r="458" spans="9:37" s="16" customFormat="1" x14ac:dyDescent="0.25">
      <c r="I458" s="33"/>
      <c r="J458" s="33"/>
      <c r="K458" s="33"/>
      <c r="L458" s="4"/>
      <c r="M458" s="4"/>
      <c r="N458" s="4"/>
      <c r="O458" s="4"/>
      <c r="X458" s="33"/>
      <c r="Y458" s="33"/>
      <c r="Z458" s="33"/>
      <c r="AA458" s="4"/>
      <c r="AB458" s="4"/>
      <c r="AC458" s="4"/>
      <c r="AD458" s="4"/>
      <c r="AE458" s="4"/>
      <c r="AF458" s="33"/>
      <c r="AG458" s="4"/>
      <c r="AH458" s="4"/>
      <c r="AI458" s="4"/>
      <c r="AJ458" s="4"/>
      <c r="AK458" s="4"/>
    </row>
    <row r="459" spans="9:37" s="16" customFormat="1" x14ac:dyDescent="0.25">
      <c r="I459" s="33"/>
      <c r="J459" s="33"/>
      <c r="K459" s="33"/>
      <c r="L459" s="4"/>
      <c r="M459" s="4"/>
      <c r="N459" s="4"/>
      <c r="O459" s="4"/>
      <c r="X459" s="33"/>
      <c r="Y459" s="33"/>
      <c r="Z459" s="33"/>
      <c r="AA459" s="4"/>
      <c r="AB459" s="4"/>
      <c r="AC459" s="4"/>
      <c r="AD459" s="4"/>
      <c r="AE459" s="4"/>
      <c r="AF459" s="33"/>
      <c r="AG459" s="4"/>
      <c r="AH459" s="4"/>
      <c r="AI459" s="4"/>
      <c r="AJ459" s="4"/>
      <c r="AK459" s="4"/>
    </row>
    <row r="460" spans="9:37" s="16" customFormat="1" x14ac:dyDescent="0.25">
      <c r="I460" s="33"/>
      <c r="J460" s="33"/>
      <c r="K460" s="33"/>
      <c r="L460" s="4"/>
      <c r="M460" s="4"/>
      <c r="N460" s="4"/>
      <c r="O460" s="4"/>
      <c r="X460" s="33"/>
      <c r="Y460" s="33"/>
      <c r="Z460" s="33"/>
      <c r="AA460" s="4"/>
      <c r="AB460" s="4"/>
      <c r="AC460" s="4"/>
      <c r="AD460" s="4"/>
      <c r="AE460" s="4"/>
      <c r="AF460" s="33"/>
      <c r="AG460" s="4"/>
      <c r="AH460" s="4"/>
      <c r="AI460" s="4"/>
      <c r="AJ460" s="4"/>
      <c r="AK460" s="4"/>
    </row>
    <row r="461" spans="9:37" s="16" customFormat="1" x14ac:dyDescent="0.25">
      <c r="I461" s="33"/>
      <c r="J461" s="33"/>
      <c r="K461" s="33"/>
      <c r="L461" s="4"/>
      <c r="M461" s="4"/>
      <c r="N461" s="4"/>
      <c r="O461" s="4"/>
      <c r="X461" s="33"/>
      <c r="Y461" s="33"/>
      <c r="Z461" s="33"/>
      <c r="AA461" s="4"/>
      <c r="AB461" s="4"/>
      <c r="AC461" s="4"/>
      <c r="AD461" s="4"/>
      <c r="AE461" s="4"/>
      <c r="AF461" s="33"/>
      <c r="AG461" s="4"/>
      <c r="AH461" s="4"/>
      <c r="AI461" s="4"/>
      <c r="AJ461" s="4"/>
      <c r="AK461" s="4"/>
    </row>
    <row r="462" spans="9:37" s="16" customFormat="1" x14ac:dyDescent="0.25">
      <c r="I462" s="33"/>
      <c r="J462" s="33"/>
      <c r="K462" s="33"/>
      <c r="L462" s="4"/>
      <c r="M462" s="4"/>
      <c r="N462" s="4"/>
      <c r="O462" s="4"/>
      <c r="X462" s="33"/>
      <c r="Y462" s="33"/>
      <c r="Z462" s="33"/>
      <c r="AA462" s="4"/>
      <c r="AB462" s="4"/>
      <c r="AC462" s="4"/>
      <c r="AD462" s="4"/>
      <c r="AE462" s="4"/>
      <c r="AF462" s="33"/>
      <c r="AG462" s="4"/>
      <c r="AH462" s="4"/>
      <c r="AI462" s="4"/>
      <c r="AJ462" s="4"/>
      <c r="AK462" s="4"/>
    </row>
    <row r="463" spans="9:37" s="16" customFormat="1" x14ac:dyDescent="0.25">
      <c r="I463" s="33"/>
      <c r="J463" s="33"/>
      <c r="K463" s="33"/>
      <c r="L463" s="4"/>
      <c r="M463" s="4"/>
      <c r="N463" s="4"/>
      <c r="O463" s="4"/>
      <c r="X463" s="33"/>
      <c r="Y463" s="33"/>
      <c r="Z463" s="33"/>
      <c r="AA463" s="4"/>
      <c r="AB463" s="4"/>
      <c r="AC463" s="4"/>
      <c r="AD463" s="4"/>
      <c r="AE463" s="4"/>
      <c r="AF463" s="33"/>
      <c r="AG463" s="4"/>
      <c r="AH463" s="4"/>
      <c r="AI463" s="4"/>
      <c r="AJ463" s="4"/>
      <c r="AK463" s="4"/>
    </row>
    <row r="464" spans="9:37" s="16" customFormat="1" x14ac:dyDescent="0.25">
      <c r="I464" s="33"/>
      <c r="J464" s="33"/>
      <c r="K464" s="33"/>
      <c r="L464" s="4"/>
      <c r="M464" s="4"/>
      <c r="N464" s="4"/>
      <c r="O464" s="4"/>
      <c r="X464" s="33"/>
      <c r="Y464" s="33"/>
      <c r="Z464" s="33"/>
      <c r="AA464" s="4"/>
      <c r="AB464" s="4"/>
      <c r="AC464" s="4"/>
      <c r="AD464" s="4"/>
      <c r="AE464" s="4"/>
      <c r="AF464" s="33"/>
      <c r="AG464" s="4"/>
      <c r="AH464" s="4"/>
      <c r="AI464" s="4"/>
      <c r="AJ464" s="4"/>
      <c r="AK464" s="4"/>
    </row>
    <row r="465" spans="9:37" s="16" customFormat="1" x14ac:dyDescent="0.25">
      <c r="I465" s="33"/>
      <c r="J465" s="33"/>
      <c r="K465" s="33"/>
      <c r="L465" s="4"/>
      <c r="M465" s="4"/>
      <c r="N465" s="4"/>
      <c r="O465" s="4"/>
      <c r="X465" s="33"/>
      <c r="Y465" s="33"/>
      <c r="Z465" s="33"/>
      <c r="AA465" s="4"/>
      <c r="AB465" s="4"/>
      <c r="AC465" s="4"/>
      <c r="AD465" s="4"/>
      <c r="AE465" s="4"/>
      <c r="AF465" s="33"/>
      <c r="AG465" s="4"/>
      <c r="AH465" s="4"/>
      <c r="AI465" s="4"/>
      <c r="AJ465" s="4"/>
      <c r="AK465" s="4"/>
    </row>
    <row r="466" spans="9:37" s="16" customFormat="1" x14ac:dyDescent="0.25">
      <c r="I466" s="33"/>
      <c r="J466" s="33"/>
      <c r="K466" s="33"/>
      <c r="L466" s="4"/>
      <c r="M466" s="4"/>
      <c r="N466" s="4"/>
      <c r="O466" s="4"/>
      <c r="X466" s="33"/>
      <c r="Y466" s="33"/>
      <c r="Z466" s="33"/>
      <c r="AA466" s="4"/>
      <c r="AB466" s="4"/>
      <c r="AC466" s="4"/>
      <c r="AD466" s="4"/>
      <c r="AE466" s="4"/>
      <c r="AF466" s="33"/>
      <c r="AG466" s="4"/>
      <c r="AH466" s="4"/>
      <c r="AI466" s="4"/>
      <c r="AJ466" s="4"/>
      <c r="AK466" s="4"/>
    </row>
    <row r="467" spans="9:37" s="16" customFormat="1" x14ac:dyDescent="0.25">
      <c r="I467" s="33"/>
      <c r="J467" s="33"/>
      <c r="K467" s="33"/>
      <c r="L467" s="4"/>
      <c r="M467" s="4"/>
      <c r="N467" s="4"/>
      <c r="O467" s="4"/>
      <c r="X467" s="33"/>
      <c r="Y467" s="33"/>
      <c r="Z467" s="33"/>
      <c r="AA467" s="4"/>
      <c r="AB467" s="4"/>
      <c r="AC467" s="4"/>
      <c r="AD467" s="4"/>
      <c r="AE467" s="4"/>
      <c r="AF467" s="33"/>
      <c r="AG467" s="4"/>
      <c r="AH467" s="4"/>
      <c r="AI467" s="4"/>
      <c r="AJ467" s="4"/>
      <c r="AK467" s="4"/>
    </row>
    <row r="468" spans="9:37" s="16" customFormat="1" x14ac:dyDescent="0.25">
      <c r="I468" s="33"/>
      <c r="J468" s="33"/>
      <c r="K468" s="33"/>
      <c r="L468" s="4"/>
      <c r="M468" s="4"/>
      <c r="N468" s="4"/>
      <c r="O468" s="4"/>
      <c r="X468" s="33"/>
      <c r="Y468" s="33"/>
      <c r="Z468" s="33"/>
      <c r="AA468" s="4"/>
      <c r="AB468" s="4"/>
      <c r="AC468" s="4"/>
      <c r="AD468" s="4"/>
      <c r="AE468" s="4"/>
      <c r="AF468" s="33"/>
      <c r="AG468" s="4"/>
      <c r="AH468" s="4"/>
      <c r="AI468" s="4"/>
      <c r="AJ468" s="4"/>
      <c r="AK468" s="4"/>
    </row>
    <row r="469" spans="9:37" s="16" customFormat="1" x14ac:dyDescent="0.25">
      <c r="I469" s="33"/>
      <c r="J469" s="33"/>
      <c r="K469" s="33"/>
      <c r="L469" s="4"/>
      <c r="M469" s="4"/>
      <c r="N469" s="4"/>
      <c r="O469" s="4"/>
      <c r="X469" s="33"/>
      <c r="Y469" s="33"/>
      <c r="Z469" s="33"/>
      <c r="AA469" s="4"/>
      <c r="AB469" s="4"/>
      <c r="AC469" s="4"/>
      <c r="AD469" s="4"/>
      <c r="AE469" s="4"/>
      <c r="AF469" s="33"/>
      <c r="AG469" s="4"/>
      <c r="AH469" s="4"/>
      <c r="AI469" s="4"/>
      <c r="AJ469" s="4"/>
      <c r="AK469" s="4"/>
    </row>
    <row r="470" spans="9:37" s="16" customFormat="1" x14ac:dyDescent="0.25">
      <c r="I470" s="33"/>
      <c r="J470" s="33"/>
      <c r="K470" s="33"/>
      <c r="L470" s="4"/>
      <c r="M470" s="4"/>
      <c r="N470" s="4"/>
      <c r="O470" s="4"/>
      <c r="X470" s="33"/>
      <c r="Y470" s="33"/>
      <c r="Z470" s="33"/>
      <c r="AA470" s="4"/>
      <c r="AB470" s="4"/>
      <c r="AC470" s="4"/>
      <c r="AD470" s="4"/>
      <c r="AE470" s="4"/>
      <c r="AF470" s="33"/>
      <c r="AG470" s="4"/>
      <c r="AH470" s="4"/>
      <c r="AI470" s="4"/>
      <c r="AJ470" s="4"/>
      <c r="AK470" s="4"/>
    </row>
    <row r="471" spans="9:37" s="16" customFormat="1" x14ac:dyDescent="0.25">
      <c r="I471" s="33"/>
      <c r="J471" s="33"/>
      <c r="K471" s="33"/>
      <c r="L471" s="4"/>
      <c r="M471" s="4"/>
      <c r="N471" s="4"/>
      <c r="O471" s="4"/>
      <c r="X471" s="33"/>
      <c r="Y471" s="33"/>
      <c r="Z471" s="33"/>
      <c r="AA471" s="4"/>
      <c r="AB471" s="4"/>
      <c r="AC471" s="4"/>
      <c r="AD471" s="4"/>
      <c r="AE471" s="4"/>
      <c r="AF471" s="33"/>
      <c r="AG471" s="4"/>
      <c r="AH471" s="4"/>
      <c r="AI471" s="4"/>
      <c r="AJ471" s="4"/>
      <c r="AK471" s="4"/>
    </row>
    <row r="472" spans="9:37" s="16" customFormat="1" x14ac:dyDescent="0.25">
      <c r="I472" s="33"/>
      <c r="J472" s="33"/>
      <c r="K472" s="33"/>
      <c r="L472" s="4"/>
      <c r="M472" s="4"/>
      <c r="N472" s="4"/>
      <c r="O472" s="4"/>
      <c r="X472" s="33"/>
      <c r="Y472" s="33"/>
      <c r="Z472" s="33"/>
      <c r="AA472" s="4"/>
      <c r="AB472" s="4"/>
      <c r="AC472" s="4"/>
      <c r="AD472" s="4"/>
      <c r="AE472" s="4"/>
      <c r="AF472" s="33"/>
      <c r="AG472" s="4"/>
      <c r="AH472" s="4"/>
      <c r="AI472" s="4"/>
      <c r="AJ472" s="4"/>
      <c r="AK472" s="4"/>
    </row>
    <row r="473" spans="9:37" s="16" customFormat="1" x14ac:dyDescent="0.25">
      <c r="I473" s="33"/>
      <c r="J473" s="33"/>
      <c r="K473" s="33"/>
      <c r="L473" s="4"/>
      <c r="M473" s="4"/>
      <c r="N473" s="4"/>
      <c r="O473" s="4"/>
      <c r="X473" s="33"/>
      <c r="Y473" s="33"/>
      <c r="Z473" s="33"/>
      <c r="AA473" s="4"/>
      <c r="AB473" s="4"/>
      <c r="AC473" s="4"/>
      <c r="AD473" s="4"/>
      <c r="AE473" s="4"/>
      <c r="AF473" s="33"/>
      <c r="AG473" s="4"/>
      <c r="AH473" s="4"/>
      <c r="AI473" s="4"/>
      <c r="AJ473" s="4"/>
      <c r="AK473" s="4"/>
    </row>
    <row r="474" spans="9:37" s="16" customFormat="1" x14ac:dyDescent="0.25">
      <c r="I474" s="33"/>
      <c r="J474" s="33"/>
      <c r="K474" s="33"/>
      <c r="L474" s="4"/>
      <c r="M474" s="4"/>
      <c r="N474" s="4"/>
      <c r="O474" s="4"/>
      <c r="X474" s="33"/>
      <c r="Y474" s="33"/>
      <c r="Z474" s="33"/>
      <c r="AA474" s="4"/>
      <c r="AB474" s="4"/>
      <c r="AC474" s="4"/>
      <c r="AD474" s="4"/>
      <c r="AE474" s="4"/>
      <c r="AF474" s="33"/>
      <c r="AG474" s="4"/>
      <c r="AH474" s="4"/>
      <c r="AI474" s="4"/>
      <c r="AJ474" s="4"/>
      <c r="AK474" s="4"/>
    </row>
    <row r="475" spans="9:37" s="16" customFormat="1" x14ac:dyDescent="0.25">
      <c r="I475" s="33"/>
      <c r="J475" s="33"/>
      <c r="K475" s="33"/>
      <c r="L475" s="4"/>
      <c r="M475" s="4"/>
      <c r="N475" s="4"/>
      <c r="O475" s="4"/>
      <c r="X475" s="33"/>
      <c r="Y475" s="33"/>
      <c r="Z475" s="33"/>
      <c r="AA475" s="4"/>
      <c r="AB475" s="4"/>
      <c r="AC475" s="4"/>
      <c r="AD475" s="4"/>
      <c r="AE475" s="4"/>
      <c r="AF475" s="33"/>
      <c r="AG475" s="4"/>
      <c r="AH475" s="4"/>
      <c r="AI475" s="4"/>
      <c r="AJ475" s="4"/>
      <c r="AK475" s="4"/>
    </row>
    <row r="476" spans="9:37" s="16" customFormat="1" x14ac:dyDescent="0.25">
      <c r="I476" s="33"/>
      <c r="J476" s="33"/>
      <c r="K476" s="33"/>
      <c r="L476" s="4"/>
      <c r="M476" s="4"/>
      <c r="N476" s="4"/>
      <c r="O476" s="4"/>
      <c r="X476" s="33"/>
      <c r="Y476" s="33"/>
      <c r="Z476" s="33"/>
      <c r="AA476" s="4"/>
      <c r="AB476" s="4"/>
      <c r="AC476" s="4"/>
      <c r="AD476" s="4"/>
      <c r="AE476" s="4"/>
      <c r="AF476" s="33"/>
      <c r="AG476" s="4"/>
      <c r="AH476" s="4"/>
      <c r="AI476" s="4"/>
      <c r="AJ476" s="4"/>
      <c r="AK476" s="4"/>
    </row>
    <row r="477" spans="9:37" s="16" customFormat="1" x14ac:dyDescent="0.25">
      <c r="I477" s="33"/>
      <c r="J477" s="33"/>
      <c r="K477" s="33"/>
      <c r="L477" s="4"/>
      <c r="M477" s="4"/>
      <c r="N477" s="4"/>
      <c r="O477" s="4"/>
      <c r="X477" s="33"/>
      <c r="Y477" s="33"/>
      <c r="Z477" s="33"/>
      <c r="AA477" s="4"/>
      <c r="AB477" s="4"/>
      <c r="AC477" s="4"/>
      <c r="AD477" s="4"/>
      <c r="AE477" s="4"/>
      <c r="AF477" s="33"/>
      <c r="AG477" s="4"/>
      <c r="AH477" s="4"/>
      <c r="AI477" s="4"/>
      <c r="AJ477" s="4"/>
      <c r="AK477" s="4"/>
    </row>
    <row r="478" spans="9:37" s="16" customFormat="1" x14ac:dyDescent="0.25">
      <c r="I478" s="33"/>
      <c r="J478" s="33"/>
      <c r="K478" s="33"/>
      <c r="L478" s="4"/>
      <c r="M478" s="4"/>
      <c r="N478" s="4"/>
      <c r="O478" s="4"/>
      <c r="X478" s="33"/>
      <c r="Y478" s="33"/>
      <c r="Z478" s="33"/>
      <c r="AA478" s="4"/>
      <c r="AB478" s="4"/>
      <c r="AC478" s="4"/>
      <c r="AD478" s="4"/>
      <c r="AE478" s="4"/>
      <c r="AF478" s="33"/>
      <c r="AG478" s="4"/>
      <c r="AH478" s="4"/>
      <c r="AI478" s="4"/>
      <c r="AJ478" s="4"/>
      <c r="AK478" s="4"/>
    </row>
    <row r="479" spans="9:37" s="16" customFormat="1" x14ac:dyDescent="0.25">
      <c r="I479" s="33"/>
      <c r="J479" s="33"/>
      <c r="K479" s="33"/>
      <c r="L479" s="4"/>
      <c r="M479" s="4"/>
      <c r="N479" s="4"/>
      <c r="O479" s="4"/>
      <c r="X479" s="33"/>
      <c r="Y479" s="33"/>
      <c r="Z479" s="33"/>
      <c r="AA479" s="4"/>
      <c r="AB479" s="4"/>
      <c r="AC479" s="4"/>
      <c r="AD479" s="4"/>
      <c r="AE479" s="4"/>
      <c r="AF479" s="33"/>
      <c r="AG479" s="4"/>
      <c r="AH479" s="4"/>
      <c r="AI479" s="4"/>
      <c r="AJ479" s="4"/>
      <c r="AK479" s="4"/>
    </row>
    <row r="480" spans="9:37" s="16" customFormat="1" x14ac:dyDescent="0.25">
      <c r="I480" s="33"/>
      <c r="J480" s="33"/>
      <c r="K480" s="33"/>
      <c r="L480" s="4"/>
      <c r="M480" s="4"/>
      <c r="N480" s="4"/>
      <c r="O480" s="4"/>
      <c r="X480" s="33"/>
      <c r="Y480" s="33"/>
      <c r="Z480" s="33"/>
      <c r="AA480" s="4"/>
      <c r="AB480" s="4"/>
      <c r="AC480" s="4"/>
      <c r="AD480" s="4"/>
      <c r="AE480" s="4"/>
      <c r="AF480" s="33"/>
      <c r="AG480" s="4"/>
      <c r="AH480" s="4"/>
      <c r="AI480" s="4"/>
      <c r="AJ480" s="4"/>
      <c r="AK480" s="4"/>
    </row>
    <row r="481" spans="9:37" s="16" customFormat="1" x14ac:dyDescent="0.25">
      <c r="I481" s="33"/>
      <c r="J481" s="33"/>
      <c r="K481" s="33"/>
      <c r="L481" s="4"/>
      <c r="M481" s="4"/>
      <c r="N481" s="4"/>
      <c r="O481" s="4"/>
      <c r="X481" s="33"/>
      <c r="Y481" s="33"/>
      <c r="Z481" s="33"/>
      <c r="AA481" s="4"/>
      <c r="AB481" s="4"/>
      <c r="AC481" s="4"/>
      <c r="AD481" s="4"/>
      <c r="AE481" s="4"/>
      <c r="AF481" s="33"/>
      <c r="AG481" s="4"/>
      <c r="AH481" s="4"/>
      <c r="AI481" s="4"/>
      <c r="AJ481" s="4"/>
      <c r="AK481" s="4"/>
    </row>
    <row r="482" spans="9:37" s="16" customFormat="1" x14ac:dyDescent="0.25">
      <c r="I482" s="33"/>
      <c r="J482" s="33"/>
      <c r="K482" s="33"/>
      <c r="L482" s="4"/>
      <c r="M482" s="4"/>
      <c r="N482" s="4"/>
      <c r="O482" s="4"/>
      <c r="X482" s="33"/>
      <c r="Y482" s="33"/>
      <c r="Z482" s="33"/>
      <c r="AA482" s="4"/>
      <c r="AB482" s="4"/>
      <c r="AC482" s="4"/>
      <c r="AD482" s="4"/>
      <c r="AE482" s="4"/>
      <c r="AF482" s="33"/>
      <c r="AG482" s="4"/>
      <c r="AH482" s="4"/>
      <c r="AI482" s="4"/>
      <c r="AJ482" s="4"/>
      <c r="AK482" s="4"/>
    </row>
    <row r="483" spans="9:37" s="16" customFormat="1" x14ac:dyDescent="0.25">
      <c r="I483" s="33"/>
      <c r="J483" s="33"/>
      <c r="K483" s="33"/>
      <c r="L483" s="4"/>
      <c r="M483" s="4"/>
      <c r="N483" s="4"/>
      <c r="O483" s="4"/>
      <c r="X483" s="33"/>
      <c r="Y483" s="33"/>
      <c r="Z483" s="33"/>
      <c r="AA483" s="4"/>
      <c r="AB483" s="4"/>
      <c r="AC483" s="4"/>
      <c r="AD483" s="4"/>
      <c r="AE483" s="4"/>
      <c r="AF483" s="33"/>
      <c r="AG483" s="4"/>
      <c r="AH483" s="4"/>
      <c r="AI483" s="4"/>
      <c r="AJ483" s="4"/>
      <c r="AK483" s="4"/>
    </row>
    <row r="484" spans="9:37" s="16" customFormat="1" x14ac:dyDescent="0.25">
      <c r="I484" s="33"/>
      <c r="J484" s="33"/>
      <c r="K484" s="33"/>
      <c r="L484" s="4"/>
      <c r="M484" s="4"/>
      <c r="N484" s="4"/>
      <c r="O484" s="4"/>
      <c r="X484" s="33"/>
      <c r="Y484" s="33"/>
      <c r="Z484" s="33"/>
      <c r="AA484" s="4"/>
      <c r="AB484" s="4"/>
      <c r="AC484" s="4"/>
      <c r="AD484" s="4"/>
      <c r="AE484" s="4"/>
      <c r="AF484" s="33"/>
      <c r="AG484" s="4"/>
      <c r="AH484" s="4"/>
      <c r="AI484" s="4"/>
      <c r="AJ484" s="4"/>
      <c r="AK484" s="4"/>
    </row>
    <row r="485" spans="9:37" s="16" customFormat="1" x14ac:dyDescent="0.25">
      <c r="I485" s="33"/>
      <c r="J485" s="33"/>
      <c r="K485" s="33"/>
      <c r="L485" s="4"/>
      <c r="M485" s="4"/>
      <c r="N485" s="4"/>
      <c r="O485" s="4"/>
      <c r="X485" s="33"/>
      <c r="Y485" s="33"/>
      <c r="Z485" s="33"/>
      <c r="AA485" s="4"/>
      <c r="AB485" s="4"/>
      <c r="AC485" s="4"/>
      <c r="AD485" s="4"/>
      <c r="AE485" s="4"/>
      <c r="AF485" s="33"/>
      <c r="AG485" s="4"/>
      <c r="AH485" s="4"/>
      <c r="AI485" s="4"/>
      <c r="AJ485" s="4"/>
      <c r="AK485" s="4"/>
    </row>
    <row r="486" spans="9:37" s="16" customFormat="1" x14ac:dyDescent="0.25">
      <c r="I486" s="33"/>
      <c r="J486" s="33"/>
      <c r="K486" s="33"/>
      <c r="L486" s="4"/>
      <c r="M486" s="4"/>
      <c r="N486" s="4"/>
      <c r="O486" s="4"/>
      <c r="X486" s="33"/>
      <c r="Y486" s="33"/>
      <c r="Z486" s="33"/>
      <c r="AA486" s="4"/>
      <c r="AB486" s="4"/>
      <c r="AC486" s="4"/>
      <c r="AD486" s="4"/>
      <c r="AE486" s="4"/>
      <c r="AF486" s="33"/>
      <c r="AG486" s="4"/>
      <c r="AH486" s="4"/>
      <c r="AI486" s="4"/>
      <c r="AJ486" s="4"/>
      <c r="AK486" s="4"/>
    </row>
    <row r="487" spans="9:37" s="16" customFormat="1" x14ac:dyDescent="0.25">
      <c r="I487" s="33"/>
      <c r="J487" s="33"/>
      <c r="K487" s="33"/>
      <c r="L487" s="4"/>
      <c r="M487" s="4"/>
      <c r="N487" s="4"/>
      <c r="O487" s="4"/>
      <c r="X487" s="33"/>
      <c r="Y487" s="33"/>
      <c r="Z487" s="33"/>
      <c r="AA487" s="4"/>
      <c r="AB487" s="4"/>
      <c r="AC487" s="4"/>
      <c r="AD487" s="4"/>
      <c r="AE487" s="4"/>
      <c r="AF487" s="33"/>
      <c r="AG487" s="4"/>
      <c r="AH487" s="4"/>
      <c r="AI487" s="4"/>
      <c r="AJ487" s="4"/>
      <c r="AK487" s="4"/>
    </row>
    <row r="488" spans="9:37" s="16" customFormat="1" x14ac:dyDescent="0.25">
      <c r="I488" s="33"/>
      <c r="J488" s="33"/>
      <c r="K488" s="33"/>
      <c r="L488" s="4"/>
      <c r="M488" s="4"/>
      <c r="N488" s="4"/>
      <c r="O488" s="4"/>
      <c r="X488" s="33"/>
      <c r="Y488" s="33"/>
      <c r="Z488" s="33"/>
      <c r="AA488" s="4"/>
      <c r="AB488" s="4"/>
      <c r="AC488" s="4"/>
      <c r="AD488" s="4"/>
      <c r="AE488" s="4"/>
      <c r="AF488" s="33"/>
      <c r="AG488" s="4"/>
      <c r="AH488" s="4"/>
      <c r="AI488" s="4"/>
      <c r="AJ488" s="4"/>
      <c r="AK488" s="4"/>
    </row>
    <row r="489" spans="9:37" s="16" customFormat="1" x14ac:dyDescent="0.25">
      <c r="I489" s="33"/>
      <c r="J489" s="33"/>
      <c r="K489" s="33"/>
      <c r="L489" s="4"/>
      <c r="M489" s="4"/>
      <c r="N489" s="4"/>
      <c r="O489" s="4"/>
      <c r="X489" s="33"/>
      <c r="Y489" s="33"/>
      <c r="Z489" s="33"/>
      <c r="AA489" s="4"/>
      <c r="AB489" s="4"/>
      <c r="AC489" s="4"/>
      <c r="AD489" s="4"/>
      <c r="AE489" s="4"/>
      <c r="AF489" s="33"/>
      <c r="AG489" s="4"/>
      <c r="AH489" s="4"/>
      <c r="AI489" s="4"/>
      <c r="AJ489" s="4"/>
      <c r="AK489" s="4"/>
    </row>
    <row r="490" spans="9:37" s="16" customFormat="1" x14ac:dyDescent="0.25">
      <c r="I490" s="33"/>
      <c r="J490" s="33"/>
      <c r="K490" s="33"/>
      <c r="L490" s="4"/>
      <c r="M490" s="4"/>
      <c r="N490" s="4"/>
      <c r="O490" s="4"/>
      <c r="X490" s="33"/>
      <c r="Y490" s="33"/>
      <c r="Z490" s="33"/>
      <c r="AA490" s="4"/>
      <c r="AB490" s="4"/>
      <c r="AC490" s="4"/>
      <c r="AD490" s="4"/>
      <c r="AE490" s="4"/>
      <c r="AF490" s="33"/>
      <c r="AG490" s="4"/>
      <c r="AH490" s="4"/>
      <c r="AI490" s="4"/>
      <c r="AJ490" s="4"/>
      <c r="AK490" s="4"/>
    </row>
    <row r="491" spans="9:37" s="16" customFormat="1" x14ac:dyDescent="0.25">
      <c r="I491" s="33"/>
      <c r="J491" s="33"/>
      <c r="K491" s="33"/>
      <c r="L491" s="4"/>
      <c r="M491" s="4"/>
      <c r="N491" s="4"/>
      <c r="O491" s="4"/>
      <c r="X491" s="33"/>
      <c r="Y491" s="33"/>
      <c r="Z491" s="33"/>
      <c r="AA491" s="4"/>
      <c r="AB491" s="4"/>
      <c r="AC491" s="4"/>
      <c r="AD491" s="4"/>
      <c r="AE491" s="4"/>
      <c r="AF491" s="33"/>
      <c r="AG491" s="4"/>
      <c r="AH491" s="4"/>
      <c r="AI491" s="4"/>
      <c r="AJ491" s="4"/>
      <c r="AK491" s="4"/>
    </row>
    <row r="492" spans="9:37" s="16" customFormat="1" x14ac:dyDescent="0.25">
      <c r="I492" s="33"/>
      <c r="J492" s="33"/>
      <c r="K492" s="33"/>
      <c r="L492" s="4"/>
      <c r="M492" s="4"/>
      <c r="N492" s="4"/>
      <c r="O492" s="4"/>
      <c r="X492" s="33"/>
      <c r="Y492" s="33"/>
      <c r="Z492" s="33"/>
      <c r="AA492" s="4"/>
      <c r="AB492" s="4"/>
      <c r="AC492" s="4"/>
      <c r="AD492" s="4"/>
      <c r="AE492" s="4"/>
      <c r="AF492" s="33"/>
      <c r="AG492" s="4"/>
      <c r="AH492" s="4"/>
      <c r="AI492" s="4"/>
      <c r="AJ492" s="4"/>
      <c r="AK492" s="4"/>
    </row>
    <row r="493" spans="9:37" s="16" customFormat="1" x14ac:dyDescent="0.25">
      <c r="I493" s="33"/>
      <c r="J493" s="33"/>
      <c r="K493" s="33"/>
      <c r="L493" s="4"/>
      <c r="M493" s="4"/>
      <c r="N493" s="4"/>
      <c r="O493" s="4"/>
      <c r="X493" s="33"/>
      <c r="Y493" s="33"/>
      <c r="Z493" s="33"/>
      <c r="AA493" s="4"/>
      <c r="AB493" s="4"/>
      <c r="AC493" s="4"/>
      <c r="AD493" s="4"/>
      <c r="AE493" s="4"/>
      <c r="AF493" s="33"/>
      <c r="AG493" s="4"/>
      <c r="AH493" s="4"/>
      <c r="AI493" s="4"/>
      <c r="AJ493" s="4"/>
      <c r="AK493" s="4"/>
    </row>
    <row r="494" spans="9:37" s="16" customFormat="1" x14ac:dyDescent="0.25">
      <c r="I494" s="33"/>
      <c r="J494" s="33"/>
      <c r="K494" s="33"/>
      <c r="L494" s="4"/>
      <c r="M494" s="4"/>
      <c r="N494" s="4"/>
      <c r="O494" s="4"/>
      <c r="X494" s="33"/>
      <c r="Y494" s="33"/>
      <c r="Z494" s="33"/>
      <c r="AA494" s="4"/>
      <c r="AB494" s="4"/>
      <c r="AC494" s="4"/>
      <c r="AD494" s="4"/>
      <c r="AE494" s="4"/>
      <c r="AF494" s="33"/>
      <c r="AG494" s="4"/>
      <c r="AH494" s="4"/>
      <c r="AI494" s="4"/>
      <c r="AJ494" s="4"/>
      <c r="AK494" s="4"/>
    </row>
    <row r="495" spans="9:37" s="16" customFormat="1" x14ac:dyDescent="0.25">
      <c r="I495" s="33"/>
      <c r="J495" s="33"/>
      <c r="K495" s="33"/>
      <c r="L495" s="4"/>
      <c r="M495" s="4"/>
      <c r="N495" s="4"/>
      <c r="O495" s="4"/>
      <c r="X495" s="33"/>
      <c r="Y495" s="33"/>
      <c r="Z495" s="33"/>
      <c r="AA495" s="4"/>
      <c r="AB495" s="4"/>
      <c r="AC495" s="4"/>
      <c r="AD495" s="4"/>
      <c r="AE495" s="4"/>
      <c r="AF495" s="33"/>
      <c r="AG495" s="4"/>
      <c r="AH495" s="4"/>
      <c r="AI495" s="4"/>
      <c r="AJ495" s="4"/>
      <c r="AK495" s="4"/>
    </row>
    <row r="496" spans="9:37" s="16" customFormat="1" x14ac:dyDescent="0.25">
      <c r="I496" s="33"/>
      <c r="J496" s="33"/>
      <c r="K496" s="33"/>
      <c r="L496" s="4"/>
      <c r="M496" s="4"/>
      <c r="N496" s="4"/>
      <c r="O496" s="4"/>
      <c r="X496" s="33"/>
      <c r="Y496" s="33"/>
      <c r="Z496" s="33"/>
      <c r="AA496" s="4"/>
      <c r="AB496" s="4"/>
      <c r="AC496" s="4"/>
      <c r="AD496" s="4"/>
      <c r="AE496" s="4"/>
      <c r="AF496" s="33"/>
      <c r="AG496" s="4"/>
      <c r="AH496" s="4"/>
      <c r="AI496" s="4"/>
      <c r="AJ496" s="4"/>
      <c r="AK496" s="4"/>
    </row>
    <row r="497" spans="9:37" s="16" customFormat="1" x14ac:dyDescent="0.25">
      <c r="I497" s="33"/>
      <c r="J497" s="33"/>
      <c r="K497" s="33"/>
      <c r="L497" s="4"/>
      <c r="M497" s="4"/>
      <c r="N497" s="4"/>
      <c r="O497" s="4"/>
      <c r="X497" s="33"/>
      <c r="Y497" s="33"/>
      <c r="Z497" s="33"/>
      <c r="AA497" s="4"/>
      <c r="AB497" s="4"/>
      <c r="AC497" s="4"/>
      <c r="AD497" s="4"/>
      <c r="AE497" s="4"/>
      <c r="AF497" s="33"/>
      <c r="AG497" s="4"/>
      <c r="AH497" s="4"/>
      <c r="AI497" s="4"/>
      <c r="AJ497" s="4"/>
      <c r="AK497" s="4"/>
    </row>
    <row r="498" spans="9:37" s="16" customFormat="1" x14ac:dyDescent="0.25">
      <c r="I498" s="33"/>
      <c r="J498" s="33"/>
      <c r="K498" s="33"/>
      <c r="L498" s="4"/>
      <c r="M498" s="4"/>
      <c r="N498" s="4"/>
      <c r="O498" s="4"/>
      <c r="X498" s="33"/>
      <c r="Y498" s="33"/>
      <c r="Z498" s="33"/>
      <c r="AA498" s="4"/>
      <c r="AB498" s="4"/>
      <c r="AC498" s="4"/>
      <c r="AD498" s="4"/>
      <c r="AE498" s="4"/>
      <c r="AF498" s="33"/>
      <c r="AG498" s="4"/>
      <c r="AH498" s="4"/>
      <c r="AI498" s="4"/>
      <c r="AJ498" s="4"/>
      <c r="AK498" s="4"/>
    </row>
    <row r="499" spans="9:37" s="16" customFormat="1" x14ac:dyDescent="0.25">
      <c r="I499" s="33"/>
      <c r="J499" s="33"/>
      <c r="K499" s="33"/>
      <c r="L499" s="4"/>
      <c r="M499" s="4"/>
      <c r="N499" s="4"/>
      <c r="O499" s="4"/>
      <c r="X499" s="33"/>
      <c r="Y499" s="33"/>
      <c r="Z499" s="33"/>
      <c r="AA499" s="4"/>
      <c r="AB499" s="4"/>
      <c r="AC499" s="4"/>
      <c r="AD499" s="4"/>
      <c r="AE499" s="4"/>
      <c r="AF499" s="33"/>
      <c r="AG499" s="4"/>
      <c r="AH499" s="4"/>
      <c r="AI499" s="4"/>
      <c r="AJ499" s="4"/>
      <c r="AK499" s="4"/>
    </row>
    <row r="500" spans="9:37" s="16" customFormat="1" x14ac:dyDescent="0.25">
      <c r="I500" s="33"/>
      <c r="J500" s="33"/>
      <c r="K500" s="33"/>
      <c r="L500" s="4"/>
      <c r="M500" s="4"/>
      <c r="N500" s="4"/>
      <c r="O500" s="4"/>
      <c r="X500" s="33"/>
      <c r="Y500" s="33"/>
      <c r="Z500" s="33"/>
      <c r="AA500" s="4"/>
      <c r="AB500" s="4"/>
      <c r="AC500" s="4"/>
      <c r="AD500" s="4"/>
      <c r="AE500" s="4"/>
      <c r="AF500" s="33"/>
      <c r="AG500" s="4"/>
      <c r="AH500" s="4"/>
      <c r="AI500" s="4"/>
      <c r="AJ500" s="4"/>
      <c r="AK500" s="4"/>
    </row>
    <row r="501" spans="9:37" s="16" customFormat="1" x14ac:dyDescent="0.25">
      <c r="I501" s="33"/>
      <c r="J501" s="33"/>
      <c r="K501" s="33"/>
      <c r="L501" s="4"/>
      <c r="M501" s="4"/>
      <c r="N501" s="4"/>
      <c r="O501" s="4"/>
      <c r="X501" s="33"/>
      <c r="Y501" s="33"/>
      <c r="Z501" s="33"/>
      <c r="AA501" s="4"/>
      <c r="AB501" s="4"/>
      <c r="AC501" s="4"/>
      <c r="AD501" s="4"/>
      <c r="AE501" s="4"/>
      <c r="AF501" s="33"/>
      <c r="AG501" s="4"/>
      <c r="AH501" s="4"/>
      <c r="AI501" s="4"/>
      <c r="AJ501" s="4"/>
      <c r="AK501" s="4"/>
    </row>
    <row r="502" spans="9:37" s="16" customFormat="1" x14ac:dyDescent="0.25">
      <c r="I502" s="33"/>
      <c r="J502" s="33"/>
      <c r="K502" s="33"/>
      <c r="L502" s="4"/>
      <c r="M502" s="4"/>
      <c r="N502" s="4"/>
      <c r="O502" s="4"/>
      <c r="X502" s="33"/>
      <c r="Y502" s="33"/>
      <c r="Z502" s="33"/>
      <c r="AA502" s="4"/>
      <c r="AB502" s="4"/>
      <c r="AC502" s="4"/>
      <c r="AD502" s="4"/>
      <c r="AE502" s="4"/>
      <c r="AF502" s="33"/>
      <c r="AG502" s="4"/>
      <c r="AH502" s="4"/>
      <c r="AI502" s="4"/>
      <c r="AJ502" s="4"/>
      <c r="AK502" s="4"/>
    </row>
    <row r="503" spans="9:37" s="16" customFormat="1" x14ac:dyDescent="0.25">
      <c r="I503" s="33"/>
      <c r="J503" s="33"/>
      <c r="K503" s="33"/>
      <c r="L503" s="4"/>
      <c r="M503" s="4"/>
      <c r="N503" s="4"/>
      <c r="O503" s="4"/>
      <c r="X503" s="33"/>
      <c r="Y503" s="33"/>
      <c r="Z503" s="33"/>
      <c r="AA503" s="4"/>
      <c r="AB503" s="4"/>
      <c r="AC503" s="4"/>
      <c r="AD503" s="4"/>
      <c r="AE503" s="4"/>
      <c r="AF503" s="33"/>
      <c r="AG503" s="4"/>
      <c r="AH503" s="4"/>
      <c r="AI503" s="4"/>
      <c r="AJ503" s="4"/>
      <c r="AK503" s="4"/>
    </row>
    <row r="504" spans="9:37" s="16" customFormat="1" x14ac:dyDescent="0.25">
      <c r="I504" s="33"/>
      <c r="J504" s="33"/>
      <c r="K504" s="33"/>
      <c r="L504" s="4"/>
      <c r="M504" s="4"/>
      <c r="N504" s="4"/>
      <c r="O504" s="4"/>
      <c r="X504" s="33"/>
      <c r="Y504" s="33"/>
      <c r="Z504" s="33"/>
      <c r="AA504" s="4"/>
      <c r="AB504" s="4"/>
      <c r="AC504" s="4"/>
      <c r="AD504" s="4"/>
      <c r="AE504" s="4"/>
      <c r="AF504" s="33"/>
      <c r="AG504" s="4"/>
      <c r="AH504" s="4"/>
      <c r="AI504" s="4"/>
      <c r="AJ504" s="4"/>
      <c r="AK504" s="4"/>
    </row>
    <row r="505" spans="9:37" s="16" customFormat="1" x14ac:dyDescent="0.25">
      <c r="I505" s="33"/>
      <c r="J505" s="33"/>
      <c r="K505" s="33"/>
      <c r="L505" s="4"/>
      <c r="M505" s="4"/>
      <c r="N505" s="4"/>
      <c r="O505" s="4"/>
      <c r="X505" s="33"/>
      <c r="Y505" s="33"/>
      <c r="Z505" s="33"/>
      <c r="AA505" s="4"/>
      <c r="AB505" s="4"/>
      <c r="AC505" s="4"/>
      <c r="AD505" s="4"/>
      <c r="AE505" s="4"/>
      <c r="AF505" s="33"/>
      <c r="AG505" s="4"/>
      <c r="AH505" s="4"/>
      <c r="AI505" s="4"/>
      <c r="AJ505" s="4"/>
      <c r="AK505" s="4"/>
    </row>
    <row r="506" spans="9:37" s="16" customFormat="1" x14ac:dyDescent="0.25">
      <c r="I506" s="33"/>
      <c r="J506" s="33"/>
      <c r="K506" s="33"/>
      <c r="L506" s="4"/>
      <c r="M506" s="4"/>
      <c r="N506" s="4"/>
      <c r="O506" s="4"/>
      <c r="X506" s="33"/>
      <c r="Y506" s="33"/>
      <c r="Z506" s="33"/>
      <c r="AA506" s="4"/>
      <c r="AB506" s="4"/>
      <c r="AC506" s="4"/>
      <c r="AD506" s="4"/>
      <c r="AE506" s="4"/>
      <c r="AF506" s="33"/>
      <c r="AG506" s="4"/>
      <c r="AH506" s="4"/>
      <c r="AI506" s="4"/>
      <c r="AJ506" s="4"/>
      <c r="AK506" s="4"/>
    </row>
    <row r="507" spans="9:37" s="16" customFormat="1" x14ac:dyDescent="0.25">
      <c r="I507" s="33"/>
      <c r="J507" s="33"/>
      <c r="K507" s="33"/>
      <c r="L507" s="4"/>
      <c r="M507" s="4"/>
      <c r="N507" s="4"/>
      <c r="O507" s="4"/>
      <c r="X507" s="33"/>
      <c r="Y507" s="33"/>
      <c r="Z507" s="33"/>
      <c r="AA507" s="4"/>
      <c r="AB507" s="4"/>
      <c r="AC507" s="4"/>
      <c r="AD507" s="4"/>
      <c r="AE507" s="4"/>
      <c r="AF507" s="33"/>
      <c r="AG507" s="4"/>
      <c r="AH507" s="4"/>
      <c r="AI507" s="4"/>
      <c r="AJ507" s="4"/>
      <c r="AK507" s="4"/>
    </row>
    <row r="508" spans="9:37" s="16" customFormat="1" x14ac:dyDescent="0.25">
      <c r="I508" s="33"/>
      <c r="J508" s="33"/>
      <c r="K508" s="33"/>
      <c r="L508" s="4"/>
      <c r="M508" s="4"/>
      <c r="N508" s="4"/>
      <c r="O508" s="4"/>
      <c r="X508" s="33"/>
      <c r="Y508" s="33"/>
      <c r="Z508" s="33"/>
      <c r="AA508" s="4"/>
      <c r="AB508" s="4"/>
      <c r="AC508" s="4"/>
      <c r="AD508" s="4"/>
      <c r="AE508" s="4"/>
      <c r="AF508" s="33"/>
      <c r="AG508" s="4"/>
      <c r="AH508" s="4"/>
      <c r="AI508" s="4"/>
      <c r="AJ508" s="4"/>
      <c r="AK508" s="4"/>
    </row>
    <row r="509" spans="9:37" s="16" customFormat="1" x14ac:dyDescent="0.25">
      <c r="I509" s="33"/>
      <c r="J509" s="33"/>
      <c r="K509" s="33"/>
      <c r="L509" s="4"/>
      <c r="M509" s="4"/>
      <c r="N509" s="4"/>
      <c r="O509" s="4"/>
      <c r="X509" s="33"/>
      <c r="Y509" s="33"/>
      <c r="Z509" s="33"/>
      <c r="AA509" s="4"/>
      <c r="AB509" s="4"/>
      <c r="AC509" s="4"/>
      <c r="AD509" s="4"/>
      <c r="AE509" s="4"/>
      <c r="AF509" s="33"/>
      <c r="AG509" s="4"/>
      <c r="AH509" s="4"/>
      <c r="AI509" s="4"/>
      <c r="AJ509" s="4"/>
      <c r="AK509" s="4"/>
    </row>
    <row r="510" spans="9:37" s="16" customFormat="1" x14ac:dyDescent="0.25">
      <c r="I510" s="33"/>
      <c r="J510" s="33"/>
      <c r="K510" s="33"/>
      <c r="L510" s="4"/>
      <c r="M510" s="4"/>
      <c r="N510" s="4"/>
      <c r="O510" s="4"/>
      <c r="X510" s="33"/>
      <c r="Y510" s="33"/>
      <c r="Z510" s="33"/>
      <c r="AA510" s="4"/>
      <c r="AB510" s="4"/>
      <c r="AC510" s="4"/>
      <c r="AD510" s="4"/>
      <c r="AE510" s="4"/>
      <c r="AF510" s="33"/>
      <c r="AG510" s="4"/>
      <c r="AH510" s="4"/>
      <c r="AI510" s="4"/>
      <c r="AJ510" s="4"/>
      <c r="AK510" s="4"/>
    </row>
    <row r="511" spans="9:37" s="16" customFormat="1" x14ac:dyDescent="0.25">
      <c r="I511" s="33"/>
      <c r="J511" s="33"/>
      <c r="K511" s="33"/>
      <c r="L511" s="4"/>
      <c r="M511" s="4"/>
      <c r="N511" s="4"/>
      <c r="O511" s="4"/>
      <c r="X511" s="33"/>
      <c r="Y511" s="33"/>
      <c r="Z511" s="33"/>
      <c r="AA511" s="4"/>
      <c r="AB511" s="4"/>
      <c r="AC511" s="4"/>
      <c r="AD511" s="4"/>
      <c r="AE511" s="4"/>
      <c r="AF511" s="33"/>
      <c r="AG511" s="4"/>
      <c r="AH511" s="4"/>
      <c r="AI511" s="4"/>
      <c r="AJ511" s="4"/>
      <c r="AK511" s="4"/>
    </row>
    <row r="512" spans="9:37" s="16" customFormat="1" x14ac:dyDescent="0.25">
      <c r="I512" s="33"/>
      <c r="J512" s="33"/>
      <c r="K512" s="33"/>
      <c r="L512" s="4"/>
      <c r="M512" s="4"/>
      <c r="N512" s="4"/>
      <c r="O512" s="4"/>
      <c r="X512" s="33"/>
      <c r="Y512" s="33"/>
      <c r="Z512" s="33"/>
      <c r="AA512" s="4"/>
      <c r="AB512" s="4"/>
      <c r="AC512" s="4"/>
      <c r="AD512" s="4"/>
      <c r="AE512" s="4"/>
      <c r="AF512" s="33"/>
      <c r="AG512" s="4"/>
      <c r="AH512" s="4"/>
      <c r="AI512" s="4"/>
      <c r="AJ512" s="4"/>
      <c r="AK512" s="4"/>
    </row>
    <row r="513" spans="9:37" s="16" customFormat="1" x14ac:dyDescent="0.25">
      <c r="I513" s="33"/>
      <c r="J513" s="33"/>
      <c r="K513" s="33"/>
      <c r="L513" s="4"/>
      <c r="M513" s="4"/>
      <c r="N513" s="4"/>
      <c r="O513" s="4"/>
      <c r="X513" s="33"/>
      <c r="Y513" s="33"/>
      <c r="Z513" s="33"/>
      <c r="AA513" s="4"/>
      <c r="AB513" s="4"/>
      <c r="AC513" s="4"/>
      <c r="AD513" s="4"/>
      <c r="AE513" s="4"/>
      <c r="AF513" s="33"/>
      <c r="AG513" s="4"/>
      <c r="AH513" s="4"/>
      <c r="AI513" s="4"/>
      <c r="AJ513" s="4"/>
      <c r="AK513" s="4"/>
    </row>
    <row r="514" spans="9:37" s="16" customFormat="1" x14ac:dyDescent="0.25">
      <c r="I514" s="33"/>
      <c r="J514" s="33"/>
      <c r="K514" s="33"/>
      <c r="L514" s="4"/>
      <c r="M514" s="4"/>
      <c r="N514" s="4"/>
      <c r="O514" s="4"/>
      <c r="X514" s="33"/>
      <c r="Y514" s="33"/>
      <c r="Z514" s="33"/>
      <c r="AA514" s="4"/>
      <c r="AB514" s="4"/>
      <c r="AC514" s="4"/>
      <c r="AD514" s="4"/>
      <c r="AE514" s="4"/>
      <c r="AF514" s="33"/>
      <c r="AG514" s="4"/>
      <c r="AH514" s="4"/>
      <c r="AI514" s="4"/>
      <c r="AJ514" s="4"/>
      <c r="AK514" s="4"/>
    </row>
    <row r="515" spans="9:37" s="16" customFormat="1" x14ac:dyDescent="0.25">
      <c r="I515" s="33"/>
      <c r="J515" s="33"/>
      <c r="K515" s="33"/>
      <c r="L515" s="4"/>
      <c r="M515" s="4"/>
      <c r="N515" s="4"/>
      <c r="O515" s="4"/>
      <c r="X515" s="33"/>
      <c r="Y515" s="33"/>
      <c r="Z515" s="33"/>
      <c r="AA515" s="4"/>
      <c r="AB515" s="4"/>
      <c r="AC515" s="4"/>
      <c r="AD515" s="4"/>
      <c r="AE515" s="4"/>
      <c r="AF515" s="33"/>
      <c r="AG515" s="4"/>
      <c r="AH515" s="4"/>
      <c r="AI515" s="4"/>
      <c r="AJ515" s="4"/>
      <c r="AK515" s="4"/>
    </row>
    <row r="516" spans="9:37" s="16" customFormat="1" x14ac:dyDescent="0.25">
      <c r="I516" s="33"/>
      <c r="J516" s="33"/>
      <c r="K516" s="33"/>
      <c r="L516" s="4"/>
      <c r="M516" s="4"/>
      <c r="N516" s="4"/>
      <c r="O516" s="4"/>
      <c r="X516" s="33"/>
      <c r="Y516" s="33"/>
      <c r="Z516" s="33"/>
      <c r="AA516" s="4"/>
      <c r="AB516" s="4"/>
      <c r="AC516" s="4"/>
      <c r="AD516" s="4"/>
      <c r="AE516" s="4"/>
      <c r="AF516" s="33"/>
      <c r="AG516" s="4"/>
      <c r="AH516" s="4"/>
      <c r="AI516" s="4"/>
      <c r="AJ516" s="4"/>
      <c r="AK516" s="4"/>
    </row>
    <row r="517" spans="9:37" s="16" customFormat="1" x14ac:dyDescent="0.25">
      <c r="I517" s="33"/>
      <c r="J517" s="33"/>
      <c r="K517" s="33"/>
      <c r="L517" s="4"/>
      <c r="M517" s="4"/>
      <c r="N517" s="4"/>
      <c r="O517" s="4"/>
      <c r="X517" s="33"/>
      <c r="Y517" s="33"/>
      <c r="Z517" s="33"/>
      <c r="AA517" s="4"/>
      <c r="AB517" s="4"/>
      <c r="AC517" s="4"/>
      <c r="AD517" s="4"/>
      <c r="AE517" s="4"/>
      <c r="AF517" s="33"/>
      <c r="AG517" s="4"/>
      <c r="AH517" s="4"/>
      <c r="AI517" s="4"/>
      <c r="AJ517" s="4"/>
      <c r="AK517" s="4"/>
    </row>
    <row r="518" spans="9:37" s="16" customFormat="1" x14ac:dyDescent="0.25">
      <c r="I518" s="33"/>
      <c r="J518" s="33"/>
      <c r="K518" s="33"/>
      <c r="L518" s="4"/>
      <c r="M518" s="4"/>
      <c r="N518" s="4"/>
      <c r="O518" s="4"/>
      <c r="X518" s="33"/>
      <c r="Y518" s="33"/>
      <c r="Z518" s="33"/>
      <c r="AA518" s="4"/>
      <c r="AB518" s="4"/>
      <c r="AC518" s="4"/>
      <c r="AD518" s="4"/>
      <c r="AE518" s="4"/>
      <c r="AF518" s="33"/>
      <c r="AG518" s="4"/>
      <c r="AH518" s="4"/>
      <c r="AI518" s="4"/>
      <c r="AJ518" s="4"/>
      <c r="AK518" s="4"/>
    </row>
    <row r="519" spans="9:37" s="16" customFormat="1" x14ac:dyDescent="0.25">
      <c r="I519" s="33"/>
      <c r="J519" s="33"/>
      <c r="K519" s="33"/>
      <c r="L519" s="4"/>
      <c r="M519" s="4"/>
      <c r="N519" s="4"/>
      <c r="O519" s="4"/>
      <c r="X519" s="33"/>
      <c r="Y519" s="33"/>
      <c r="Z519" s="33"/>
      <c r="AA519" s="4"/>
      <c r="AB519" s="4"/>
      <c r="AC519" s="4"/>
      <c r="AD519" s="4"/>
      <c r="AE519" s="4"/>
      <c r="AF519" s="33"/>
      <c r="AG519" s="4"/>
      <c r="AH519" s="4"/>
      <c r="AI519" s="4"/>
      <c r="AJ519" s="4"/>
      <c r="AK519" s="4"/>
    </row>
    <row r="520" spans="9:37" s="16" customFormat="1" x14ac:dyDescent="0.25">
      <c r="I520" s="33"/>
      <c r="J520" s="33"/>
      <c r="K520" s="33"/>
      <c r="L520" s="4"/>
      <c r="M520" s="4"/>
      <c r="N520" s="4"/>
      <c r="O520" s="4"/>
      <c r="X520" s="33"/>
      <c r="Y520" s="33"/>
      <c r="Z520" s="33"/>
      <c r="AA520" s="4"/>
      <c r="AB520" s="4"/>
      <c r="AC520" s="4"/>
      <c r="AD520" s="4"/>
      <c r="AE520" s="4"/>
      <c r="AF520" s="33"/>
      <c r="AG520" s="4"/>
      <c r="AH520" s="4"/>
      <c r="AI520" s="4"/>
      <c r="AJ520" s="4"/>
      <c r="AK520" s="4"/>
    </row>
    <row r="521" spans="9:37" s="16" customFormat="1" x14ac:dyDescent="0.25">
      <c r="I521" s="33"/>
      <c r="J521" s="33"/>
      <c r="K521" s="33"/>
      <c r="L521" s="4"/>
      <c r="M521" s="4"/>
      <c r="N521" s="4"/>
      <c r="O521" s="4"/>
      <c r="X521" s="33"/>
      <c r="Y521" s="33"/>
      <c r="Z521" s="33"/>
      <c r="AA521" s="4"/>
      <c r="AB521" s="4"/>
      <c r="AC521" s="4"/>
      <c r="AD521" s="4"/>
      <c r="AE521" s="4"/>
      <c r="AF521" s="33"/>
      <c r="AG521" s="4"/>
      <c r="AH521" s="4"/>
      <c r="AI521" s="4"/>
      <c r="AJ521" s="4"/>
      <c r="AK521" s="4"/>
    </row>
    <row r="522" spans="9:37" s="16" customFormat="1" x14ac:dyDescent="0.25">
      <c r="I522" s="33"/>
      <c r="J522" s="33"/>
      <c r="K522" s="33"/>
      <c r="L522" s="4"/>
      <c r="M522" s="4"/>
      <c r="N522" s="4"/>
      <c r="O522" s="4"/>
      <c r="X522" s="33"/>
      <c r="Y522" s="33"/>
      <c r="Z522" s="33"/>
      <c r="AA522" s="4"/>
      <c r="AB522" s="4"/>
      <c r="AC522" s="4"/>
      <c r="AD522" s="4"/>
      <c r="AE522" s="4"/>
      <c r="AF522" s="33"/>
      <c r="AG522" s="4"/>
      <c r="AH522" s="4"/>
      <c r="AI522" s="4"/>
      <c r="AJ522" s="4"/>
      <c r="AK522" s="4"/>
    </row>
    <row r="523" spans="9:37" s="16" customFormat="1" x14ac:dyDescent="0.25">
      <c r="I523" s="33"/>
      <c r="J523" s="33"/>
      <c r="K523" s="33"/>
      <c r="L523" s="4"/>
      <c r="M523" s="4"/>
      <c r="N523" s="4"/>
      <c r="O523" s="4"/>
      <c r="X523" s="33"/>
      <c r="Y523" s="33"/>
      <c r="Z523" s="33"/>
      <c r="AA523" s="4"/>
      <c r="AB523" s="4"/>
      <c r="AC523" s="4"/>
      <c r="AD523" s="4"/>
      <c r="AE523" s="4"/>
      <c r="AF523" s="33"/>
      <c r="AG523" s="4"/>
      <c r="AH523" s="4"/>
      <c r="AI523" s="4"/>
      <c r="AJ523" s="4"/>
      <c r="AK523" s="4"/>
    </row>
    <row r="524" spans="9:37" s="16" customFormat="1" x14ac:dyDescent="0.25">
      <c r="I524" s="33"/>
      <c r="J524" s="33"/>
      <c r="K524" s="33"/>
      <c r="L524" s="4"/>
      <c r="M524" s="4"/>
      <c r="N524" s="4"/>
      <c r="O524" s="4"/>
      <c r="X524" s="33"/>
      <c r="Y524" s="33"/>
      <c r="Z524" s="33"/>
      <c r="AA524" s="4"/>
      <c r="AB524" s="4"/>
      <c r="AC524" s="4"/>
      <c r="AD524" s="4"/>
      <c r="AE524" s="4"/>
      <c r="AF524" s="33"/>
      <c r="AG524" s="4"/>
      <c r="AH524" s="4"/>
      <c r="AI524" s="4"/>
      <c r="AJ524" s="4"/>
      <c r="AK524" s="4"/>
    </row>
    <row r="525" spans="9:37" s="16" customFormat="1" x14ac:dyDescent="0.25">
      <c r="I525" s="33"/>
      <c r="J525" s="33"/>
      <c r="K525" s="33"/>
      <c r="L525" s="4"/>
      <c r="M525" s="4"/>
      <c r="N525" s="4"/>
      <c r="O525" s="4"/>
      <c r="X525" s="33"/>
      <c r="Y525" s="33"/>
      <c r="Z525" s="33"/>
      <c r="AA525" s="4"/>
      <c r="AB525" s="4"/>
      <c r="AC525" s="4"/>
      <c r="AD525" s="4"/>
      <c r="AE525" s="4"/>
      <c r="AF525" s="33"/>
      <c r="AG525" s="4"/>
      <c r="AH525" s="4"/>
      <c r="AI525" s="4"/>
      <c r="AJ525" s="4"/>
      <c r="AK525" s="4"/>
    </row>
    <row r="526" spans="9:37" s="16" customFormat="1" x14ac:dyDescent="0.25">
      <c r="I526" s="33"/>
      <c r="J526" s="33"/>
      <c r="K526" s="33"/>
      <c r="L526" s="4"/>
      <c r="M526" s="4"/>
      <c r="N526" s="4"/>
      <c r="O526" s="4"/>
      <c r="X526" s="33"/>
      <c r="Y526" s="33"/>
      <c r="Z526" s="33"/>
      <c r="AA526" s="4"/>
      <c r="AB526" s="4"/>
      <c r="AC526" s="4"/>
      <c r="AD526" s="4"/>
      <c r="AE526" s="4"/>
      <c r="AF526" s="33"/>
      <c r="AG526" s="4"/>
      <c r="AH526" s="4"/>
      <c r="AI526" s="4"/>
      <c r="AJ526" s="4"/>
      <c r="AK526" s="4"/>
    </row>
    <row r="527" spans="9:37" s="16" customFormat="1" x14ac:dyDescent="0.25">
      <c r="I527" s="33"/>
      <c r="J527" s="33"/>
      <c r="K527" s="33"/>
      <c r="L527" s="4"/>
      <c r="M527" s="4"/>
      <c r="N527" s="4"/>
      <c r="O527" s="4"/>
      <c r="X527" s="33"/>
      <c r="Y527" s="33"/>
      <c r="Z527" s="33"/>
      <c r="AA527" s="4"/>
      <c r="AB527" s="4"/>
      <c r="AC527" s="4"/>
      <c r="AD527" s="4"/>
      <c r="AE527" s="4"/>
      <c r="AF527" s="33"/>
      <c r="AG527" s="4"/>
      <c r="AH527" s="4"/>
      <c r="AI527" s="4"/>
      <c r="AJ527" s="4"/>
      <c r="AK527" s="4"/>
    </row>
    <row r="528" spans="9:37" s="16" customFormat="1" x14ac:dyDescent="0.25">
      <c r="I528" s="33"/>
      <c r="J528" s="33"/>
      <c r="K528" s="33"/>
      <c r="L528" s="4"/>
      <c r="M528" s="4"/>
      <c r="N528" s="4"/>
      <c r="O528" s="4"/>
      <c r="X528" s="33"/>
      <c r="Y528" s="33"/>
      <c r="Z528" s="33"/>
      <c r="AA528" s="4"/>
      <c r="AB528" s="4"/>
      <c r="AC528" s="4"/>
      <c r="AD528" s="4"/>
      <c r="AE528" s="4"/>
      <c r="AF528" s="33"/>
      <c r="AG528" s="4"/>
      <c r="AH528" s="4"/>
      <c r="AI528" s="4"/>
      <c r="AJ528" s="4"/>
      <c r="AK528" s="4"/>
    </row>
    <row r="529" spans="9:37" s="16" customFormat="1" x14ac:dyDescent="0.25">
      <c r="I529" s="33"/>
      <c r="J529" s="33"/>
      <c r="K529" s="33"/>
      <c r="L529" s="4"/>
      <c r="M529" s="4"/>
      <c r="N529" s="4"/>
      <c r="O529" s="4"/>
      <c r="X529" s="33"/>
      <c r="Y529" s="33"/>
      <c r="Z529" s="33"/>
      <c r="AA529" s="4"/>
      <c r="AB529" s="4"/>
      <c r="AC529" s="4"/>
      <c r="AD529" s="4"/>
      <c r="AE529" s="4"/>
      <c r="AF529" s="33"/>
      <c r="AG529" s="4"/>
      <c r="AH529" s="4"/>
      <c r="AI529" s="4"/>
      <c r="AJ529" s="4"/>
      <c r="AK529" s="4"/>
    </row>
    <row r="530" spans="9:37" s="16" customFormat="1" x14ac:dyDescent="0.25">
      <c r="I530" s="33"/>
      <c r="J530" s="33"/>
      <c r="K530" s="33"/>
      <c r="L530" s="4"/>
      <c r="M530" s="4"/>
      <c r="N530" s="4"/>
      <c r="O530" s="4"/>
      <c r="X530" s="33"/>
      <c r="Y530" s="33"/>
      <c r="Z530" s="33"/>
      <c r="AA530" s="4"/>
      <c r="AB530" s="4"/>
      <c r="AC530" s="4"/>
      <c r="AD530" s="4"/>
      <c r="AE530" s="4"/>
      <c r="AF530" s="33"/>
      <c r="AG530" s="4"/>
      <c r="AH530" s="4"/>
      <c r="AI530" s="4"/>
      <c r="AJ530" s="4"/>
      <c r="AK530" s="4"/>
    </row>
    <row r="531" spans="9:37" s="16" customFormat="1" x14ac:dyDescent="0.25">
      <c r="I531" s="33"/>
      <c r="J531" s="33"/>
      <c r="K531" s="33"/>
      <c r="L531" s="4"/>
      <c r="M531" s="4"/>
      <c r="N531" s="4"/>
      <c r="O531" s="4"/>
      <c r="X531" s="33"/>
      <c r="Y531" s="33"/>
      <c r="Z531" s="33"/>
      <c r="AA531" s="4"/>
      <c r="AB531" s="4"/>
      <c r="AC531" s="4"/>
      <c r="AD531" s="4"/>
      <c r="AE531" s="4"/>
      <c r="AF531" s="33"/>
      <c r="AG531" s="4"/>
      <c r="AH531" s="4"/>
      <c r="AI531" s="4"/>
      <c r="AJ531" s="4"/>
      <c r="AK531" s="4"/>
    </row>
    <row r="532" spans="9:37" s="16" customFormat="1" x14ac:dyDescent="0.25">
      <c r="I532" s="33"/>
      <c r="J532" s="33"/>
      <c r="K532" s="33"/>
      <c r="L532" s="4"/>
      <c r="M532" s="4"/>
      <c r="N532" s="4"/>
      <c r="O532" s="4"/>
      <c r="X532" s="33"/>
      <c r="Y532" s="33"/>
      <c r="Z532" s="33"/>
      <c r="AA532" s="4"/>
      <c r="AB532" s="4"/>
      <c r="AC532" s="4"/>
      <c r="AD532" s="4"/>
      <c r="AE532" s="4"/>
      <c r="AF532" s="33"/>
      <c r="AG532" s="4"/>
      <c r="AH532" s="4"/>
      <c r="AI532" s="4"/>
      <c r="AJ532" s="4"/>
      <c r="AK532" s="4"/>
    </row>
    <row r="533" spans="9:37" s="16" customFormat="1" x14ac:dyDescent="0.25">
      <c r="I533" s="33"/>
      <c r="J533" s="33"/>
      <c r="K533" s="33"/>
      <c r="L533" s="4"/>
      <c r="M533" s="4"/>
      <c r="N533" s="4"/>
      <c r="O533" s="4"/>
      <c r="X533" s="33"/>
      <c r="Y533" s="33"/>
      <c r="Z533" s="33"/>
      <c r="AA533" s="4"/>
      <c r="AB533" s="4"/>
      <c r="AC533" s="4"/>
      <c r="AD533" s="4"/>
      <c r="AE533" s="4"/>
      <c r="AF533" s="33"/>
      <c r="AG533" s="4"/>
      <c r="AH533" s="4"/>
      <c r="AI533" s="4"/>
      <c r="AJ533" s="4"/>
      <c r="AK533" s="4"/>
    </row>
    <row r="534" spans="9:37" s="16" customFormat="1" x14ac:dyDescent="0.25">
      <c r="I534" s="33"/>
      <c r="J534" s="33"/>
      <c r="K534" s="33"/>
      <c r="L534" s="4"/>
      <c r="M534" s="4"/>
      <c r="N534" s="4"/>
      <c r="O534" s="4"/>
      <c r="X534" s="33"/>
      <c r="Y534" s="33"/>
      <c r="Z534" s="33"/>
      <c r="AA534" s="4"/>
      <c r="AB534" s="4"/>
      <c r="AC534" s="4"/>
      <c r="AD534" s="4"/>
      <c r="AE534" s="4"/>
      <c r="AF534" s="33"/>
      <c r="AG534" s="4"/>
      <c r="AH534" s="4"/>
      <c r="AI534" s="4"/>
      <c r="AJ534" s="4"/>
      <c r="AK534" s="4"/>
    </row>
    <row r="535" spans="9:37" s="16" customFormat="1" x14ac:dyDescent="0.25">
      <c r="I535" s="33"/>
      <c r="J535" s="33"/>
      <c r="K535" s="33"/>
      <c r="L535" s="4"/>
      <c r="M535" s="4"/>
      <c r="N535" s="4"/>
      <c r="O535" s="4"/>
      <c r="X535" s="33"/>
      <c r="Y535" s="33"/>
      <c r="Z535" s="33"/>
      <c r="AA535" s="4"/>
      <c r="AB535" s="4"/>
      <c r="AC535" s="4"/>
      <c r="AD535" s="4"/>
      <c r="AE535" s="4"/>
      <c r="AF535" s="33"/>
      <c r="AG535" s="4"/>
      <c r="AH535" s="4"/>
      <c r="AI535" s="4"/>
      <c r="AJ535" s="4"/>
      <c r="AK535" s="4"/>
    </row>
    <row r="536" spans="9:37" s="16" customFormat="1" x14ac:dyDescent="0.25">
      <c r="I536" s="33"/>
      <c r="J536" s="33"/>
      <c r="K536" s="33"/>
      <c r="L536" s="4"/>
      <c r="M536" s="4"/>
      <c r="N536" s="4"/>
      <c r="O536" s="4"/>
      <c r="X536" s="33"/>
      <c r="Y536" s="33"/>
      <c r="Z536" s="33"/>
      <c r="AA536" s="4"/>
      <c r="AB536" s="4"/>
      <c r="AC536" s="4"/>
      <c r="AD536" s="4"/>
      <c r="AE536" s="4"/>
      <c r="AF536" s="33"/>
      <c r="AG536" s="4"/>
      <c r="AH536" s="4"/>
      <c r="AI536" s="4"/>
      <c r="AJ536" s="4"/>
      <c r="AK536" s="4"/>
    </row>
    <row r="537" spans="9:37" s="16" customFormat="1" x14ac:dyDescent="0.25">
      <c r="I537" s="33"/>
      <c r="J537" s="33"/>
      <c r="K537" s="33"/>
      <c r="L537" s="4"/>
      <c r="M537" s="4"/>
      <c r="N537" s="4"/>
      <c r="O537" s="4"/>
      <c r="X537" s="33"/>
      <c r="Y537" s="33"/>
      <c r="Z537" s="33"/>
      <c r="AA537" s="4"/>
      <c r="AB537" s="4"/>
      <c r="AC537" s="4"/>
      <c r="AD537" s="4"/>
      <c r="AE537" s="4"/>
      <c r="AF537" s="33"/>
      <c r="AG537" s="4"/>
      <c r="AH537" s="4"/>
      <c r="AI537" s="4"/>
      <c r="AJ537" s="4"/>
      <c r="AK537" s="4"/>
    </row>
    <row r="538" spans="9:37" s="16" customFormat="1" x14ac:dyDescent="0.25">
      <c r="I538" s="33"/>
      <c r="J538" s="33"/>
      <c r="K538" s="33"/>
      <c r="L538" s="4"/>
      <c r="M538" s="4"/>
      <c r="N538" s="4"/>
      <c r="O538" s="4"/>
      <c r="X538" s="33"/>
      <c r="Y538" s="33"/>
      <c r="Z538" s="33"/>
      <c r="AA538" s="4"/>
      <c r="AB538" s="4"/>
      <c r="AC538" s="4"/>
      <c r="AD538" s="4"/>
      <c r="AE538" s="4"/>
      <c r="AF538" s="33"/>
      <c r="AG538" s="4"/>
      <c r="AH538" s="4"/>
      <c r="AI538" s="4"/>
      <c r="AJ538" s="4"/>
      <c r="AK538" s="4"/>
    </row>
    <row r="539" spans="9:37" s="16" customFormat="1" x14ac:dyDescent="0.25">
      <c r="I539" s="33"/>
      <c r="J539" s="33"/>
      <c r="K539" s="33"/>
      <c r="L539" s="4"/>
      <c r="M539" s="4"/>
      <c r="N539" s="4"/>
      <c r="O539" s="4"/>
      <c r="X539" s="33"/>
      <c r="Y539" s="33"/>
      <c r="Z539" s="33"/>
      <c r="AA539" s="4"/>
      <c r="AB539" s="4"/>
      <c r="AC539" s="4"/>
      <c r="AD539" s="4"/>
      <c r="AE539" s="4"/>
      <c r="AF539" s="33"/>
      <c r="AG539" s="4"/>
      <c r="AH539" s="4"/>
      <c r="AI539" s="4"/>
      <c r="AJ539" s="4"/>
      <c r="AK539" s="4"/>
    </row>
    <row r="540" spans="9:37" s="16" customFormat="1" x14ac:dyDescent="0.25">
      <c r="I540" s="33"/>
      <c r="J540" s="33"/>
      <c r="K540" s="33"/>
      <c r="L540" s="4"/>
      <c r="M540" s="4"/>
      <c r="N540" s="4"/>
      <c r="O540" s="4"/>
      <c r="X540" s="33"/>
      <c r="Y540" s="33"/>
      <c r="Z540" s="33"/>
      <c r="AA540" s="4"/>
      <c r="AB540" s="4"/>
      <c r="AC540" s="4"/>
      <c r="AD540" s="4"/>
      <c r="AE540" s="4"/>
      <c r="AF540" s="33"/>
      <c r="AG540" s="4"/>
      <c r="AH540" s="4"/>
      <c r="AI540" s="4"/>
      <c r="AJ540" s="4"/>
      <c r="AK540" s="4"/>
    </row>
    <row r="541" spans="9:37" s="16" customFormat="1" x14ac:dyDescent="0.25">
      <c r="I541" s="33"/>
      <c r="J541" s="33"/>
      <c r="K541" s="33"/>
      <c r="L541" s="4"/>
      <c r="M541" s="4"/>
      <c r="N541" s="4"/>
      <c r="O541" s="4"/>
      <c r="X541" s="33"/>
      <c r="Y541" s="33"/>
      <c r="Z541" s="33"/>
      <c r="AA541" s="4"/>
      <c r="AB541" s="4"/>
      <c r="AC541" s="4"/>
      <c r="AD541" s="4"/>
      <c r="AE541" s="4"/>
      <c r="AF541" s="33"/>
      <c r="AG541" s="4"/>
      <c r="AH541" s="4"/>
      <c r="AI541" s="4"/>
      <c r="AJ541" s="4"/>
      <c r="AK541" s="4"/>
    </row>
    <row r="542" spans="9:37" s="16" customFormat="1" x14ac:dyDescent="0.25">
      <c r="I542" s="33"/>
      <c r="J542" s="33"/>
      <c r="K542" s="33"/>
      <c r="L542" s="4"/>
      <c r="M542" s="4"/>
      <c r="N542" s="4"/>
      <c r="O542" s="4"/>
      <c r="X542" s="33"/>
      <c r="Y542" s="33"/>
      <c r="Z542" s="33"/>
      <c r="AA542" s="4"/>
      <c r="AB542" s="4"/>
      <c r="AC542" s="4"/>
      <c r="AD542" s="4"/>
      <c r="AE542" s="4"/>
      <c r="AF542" s="33"/>
      <c r="AG542" s="4"/>
      <c r="AH542" s="4"/>
      <c r="AI542" s="4"/>
      <c r="AJ542" s="4"/>
      <c r="AK542" s="4"/>
    </row>
    <row r="543" spans="9:37" s="16" customFormat="1" x14ac:dyDescent="0.25">
      <c r="I543" s="33"/>
      <c r="J543" s="33"/>
      <c r="K543" s="33"/>
      <c r="L543" s="4"/>
      <c r="M543" s="4"/>
      <c r="N543" s="4"/>
      <c r="O543" s="4"/>
      <c r="X543" s="33"/>
      <c r="Y543" s="33"/>
      <c r="Z543" s="33"/>
      <c r="AA543" s="4"/>
      <c r="AB543" s="4"/>
      <c r="AC543" s="4"/>
      <c r="AD543" s="4"/>
      <c r="AE543" s="4"/>
      <c r="AF543" s="33"/>
      <c r="AG543" s="4"/>
      <c r="AH543" s="4"/>
      <c r="AI543" s="4"/>
      <c r="AJ543" s="4"/>
      <c r="AK543" s="4"/>
    </row>
    <row r="544" spans="9:37" s="16" customFormat="1" x14ac:dyDescent="0.25">
      <c r="I544" s="33"/>
      <c r="J544" s="33"/>
      <c r="K544" s="33"/>
      <c r="L544" s="4"/>
      <c r="M544" s="4"/>
      <c r="N544" s="4"/>
      <c r="O544" s="4"/>
      <c r="X544" s="33"/>
      <c r="Y544" s="33"/>
      <c r="Z544" s="33"/>
      <c r="AA544" s="4"/>
      <c r="AB544" s="4"/>
      <c r="AC544" s="4"/>
      <c r="AD544" s="4"/>
      <c r="AE544" s="4"/>
      <c r="AF544" s="33"/>
      <c r="AG544" s="4"/>
      <c r="AH544" s="4"/>
      <c r="AI544" s="4"/>
      <c r="AJ544" s="4"/>
      <c r="AK544" s="4"/>
    </row>
    <row r="545" spans="9:37" s="16" customFormat="1" x14ac:dyDescent="0.25">
      <c r="I545" s="33"/>
      <c r="J545" s="33"/>
      <c r="K545" s="33"/>
      <c r="L545" s="4"/>
      <c r="M545" s="4"/>
      <c r="N545" s="4"/>
      <c r="O545" s="4"/>
      <c r="X545" s="33"/>
      <c r="Y545" s="33"/>
      <c r="Z545" s="33"/>
      <c r="AA545" s="4"/>
      <c r="AB545" s="4"/>
      <c r="AC545" s="4"/>
      <c r="AD545" s="4"/>
      <c r="AE545" s="4"/>
      <c r="AF545" s="33"/>
      <c r="AG545" s="4"/>
      <c r="AH545" s="4"/>
      <c r="AI545" s="4"/>
      <c r="AJ545" s="4"/>
      <c r="AK545" s="4"/>
    </row>
    <row r="546" spans="9:37" s="16" customFormat="1" x14ac:dyDescent="0.25">
      <c r="I546" s="33"/>
      <c r="J546" s="33"/>
      <c r="K546" s="33"/>
      <c r="L546" s="4"/>
      <c r="M546" s="4"/>
      <c r="N546" s="4"/>
      <c r="O546" s="4"/>
      <c r="X546" s="33"/>
      <c r="Y546" s="33"/>
      <c r="Z546" s="33"/>
      <c r="AA546" s="4"/>
      <c r="AB546" s="4"/>
      <c r="AC546" s="4"/>
      <c r="AD546" s="4"/>
      <c r="AE546" s="4"/>
      <c r="AF546" s="33"/>
      <c r="AG546" s="4"/>
      <c r="AH546" s="4"/>
      <c r="AI546" s="4"/>
      <c r="AJ546" s="4"/>
      <c r="AK546" s="4"/>
    </row>
    <row r="547" spans="9:37" s="16" customFormat="1" x14ac:dyDescent="0.25">
      <c r="I547" s="33"/>
      <c r="J547" s="33"/>
      <c r="K547" s="33"/>
      <c r="L547" s="4"/>
      <c r="M547" s="4"/>
      <c r="N547" s="4"/>
      <c r="O547" s="4"/>
      <c r="X547" s="33"/>
      <c r="Y547" s="33"/>
      <c r="Z547" s="33"/>
      <c r="AA547" s="4"/>
      <c r="AB547" s="4"/>
      <c r="AC547" s="4"/>
      <c r="AD547" s="4"/>
      <c r="AE547" s="4"/>
      <c r="AF547" s="33"/>
      <c r="AG547" s="4"/>
      <c r="AH547" s="4"/>
      <c r="AI547" s="4"/>
      <c r="AJ547" s="4"/>
      <c r="AK547" s="4"/>
    </row>
    <row r="548" spans="9:37" s="16" customFormat="1" x14ac:dyDescent="0.25">
      <c r="I548" s="33"/>
      <c r="J548" s="33"/>
      <c r="K548" s="33"/>
      <c r="L548" s="4"/>
      <c r="M548" s="4"/>
      <c r="N548" s="4"/>
      <c r="O548" s="4"/>
      <c r="X548" s="33"/>
      <c r="Y548" s="33"/>
      <c r="Z548" s="33"/>
      <c r="AA548" s="4"/>
      <c r="AB548" s="4"/>
      <c r="AC548" s="4"/>
      <c r="AD548" s="4"/>
      <c r="AE548" s="4"/>
      <c r="AF548" s="33"/>
      <c r="AG548" s="4"/>
      <c r="AH548" s="4"/>
      <c r="AI548" s="4"/>
      <c r="AJ548" s="4"/>
      <c r="AK548" s="4"/>
    </row>
    <row r="549" spans="9:37" s="16" customFormat="1" x14ac:dyDescent="0.25">
      <c r="I549" s="33"/>
      <c r="J549" s="33"/>
      <c r="K549" s="33"/>
      <c r="L549" s="4"/>
      <c r="M549" s="4"/>
      <c r="N549" s="4"/>
      <c r="O549" s="4"/>
      <c r="X549" s="33"/>
      <c r="Y549" s="33"/>
      <c r="Z549" s="33"/>
      <c r="AA549" s="4"/>
      <c r="AB549" s="4"/>
      <c r="AC549" s="4"/>
      <c r="AD549" s="4"/>
      <c r="AE549" s="4"/>
      <c r="AF549" s="33"/>
      <c r="AG549" s="4"/>
      <c r="AH549" s="4"/>
      <c r="AI549" s="4"/>
      <c r="AJ549" s="4"/>
      <c r="AK549" s="4"/>
    </row>
    <row r="550" spans="9:37" s="16" customFormat="1" x14ac:dyDescent="0.25">
      <c r="I550" s="33"/>
      <c r="J550" s="33"/>
      <c r="K550" s="33"/>
      <c r="L550" s="4"/>
      <c r="M550" s="4"/>
      <c r="N550" s="4"/>
      <c r="O550" s="4"/>
      <c r="X550" s="33"/>
      <c r="Y550" s="33"/>
      <c r="Z550" s="33"/>
      <c r="AA550" s="4"/>
      <c r="AB550" s="4"/>
      <c r="AC550" s="4"/>
      <c r="AD550" s="4"/>
      <c r="AE550" s="4"/>
      <c r="AF550" s="33"/>
      <c r="AG550" s="4"/>
      <c r="AH550" s="4"/>
      <c r="AI550" s="4"/>
      <c r="AJ550" s="4"/>
      <c r="AK550" s="4"/>
    </row>
    <row r="551" spans="9:37" s="16" customFormat="1" x14ac:dyDescent="0.25">
      <c r="I551" s="33"/>
      <c r="J551" s="33"/>
      <c r="K551" s="33"/>
      <c r="L551" s="4"/>
      <c r="M551" s="4"/>
      <c r="N551" s="4"/>
      <c r="O551" s="4"/>
      <c r="X551" s="33"/>
      <c r="Y551" s="33"/>
      <c r="Z551" s="33"/>
      <c r="AA551" s="4"/>
      <c r="AB551" s="4"/>
      <c r="AC551" s="4"/>
      <c r="AD551" s="4"/>
      <c r="AE551" s="4"/>
      <c r="AF551" s="33"/>
      <c r="AG551" s="4"/>
      <c r="AH551" s="4"/>
      <c r="AI551" s="4"/>
      <c r="AJ551" s="4"/>
      <c r="AK551" s="4"/>
    </row>
    <row r="552" spans="9:37" s="16" customFormat="1" x14ac:dyDescent="0.25">
      <c r="I552" s="33"/>
      <c r="J552" s="33"/>
      <c r="K552" s="33"/>
      <c r="L552" s="4"/>
      <c r="M552" s="4"/>
      <c r="N552" s="4"/>
      <c r="O552" s="4"/>
      <c r="X552" s="33"/>
      <c r="Y552" s="33"/>
      <c r="Z552" s="33"/>
      <c r="AA552" s="4"/>
      <c r="AB552" s="4"/>
      <c r="AC552" s="4"/>
      <c r="AD552" s="4"/>
      <c r="AE552" s="4"/>
      <c r="AF552" s="33"/>
      <c r="AG552" s="4"/>
      <c r="AH552" s="4"/>
      <c r="AI552" s="4"/>
      <c r="AJ552" s="4"/>
      <c r="AK552" s="4"/>
    </row>
    <row r="553" spans="9:37" s="16" customFormat="1" x14ac:dyDescent="0.25">
      <c r="I553" s="33"/>
      <c r="J553" s="33"/>
      <c r="K553" s="33"/>
      <c r="L553" s="4"/>
      <c r="M553" s="4"/>
      <c r="N553" s="4"/>
      <c r="O553" s="4"/>
      <c r="X553" s="33"/>
      <c r="Y553" s="33"/>
      <c r="Z553" s="33"/>
      <c r="AA553" s="4"/>
      <c r="AB553" s="4"/>
      <c r="AC553" s="4"/>
      <c r="AD553" s="4"/>
      <c r="AE553" s="4"/>
      <c r="AF553" s="33"/>
      <c r="AG553" s="4"/>
      <c r="AH553" s="4"/>
      <c r="AI553" s="4"/>
      <c r="AJ553" s="4"/>
      <c r="AK553" s="4"/>
    </row>
    <row r="554" spans="9:37" s="16" customFormat="1" x14ac:dyDescent="0.25">
      <c r="I554" s="33"/>
      <c r="J554" s="33"/>
      <c r="K554" s="33"/>
      <c r="L554" s="4"/>
      <c r="M554" s="4"/>
      <c r="N554" s="4"/>
      <c r="O554" s="4"/>
      <c r="X554" s="33"/>
      <c r="Y554" s="33"/>
      <c r="Z554" s="33"/>
      <c r="AA554" s="4"/>
      <c r="AB554" s="4"/>
      <c r="AC554" s="4"/>
      <c r="AD554" s="4"/>
      <c r="AE554" s="4"/>
      <c r="AF554" s="33"/>
      <c r="AG554" s="4"/>
      <c r="AH554" s="4"/>
      <c r="AI554" s="4"/>
      <c r="AJ554" s="4"/>
      <c r="AK554" s="4"/>
    </row>
    <row r="555" spans="9:37" s="16" customFormat="1" x14ac:dyDescent="0.25">
      <c r="I555" s="33"/>
      <c r="J555" s="33"/>
      <c r="K555" s="33"/>
      <c r="L555" s="4"/>
      <c r="M555" s="4"/>
      <c r="N555" s="4"/>
      <c r="O555" s="4"/>
      <c r="X555" s="33"/>
      <c r="Y555" s="33"/>
      <c r="Z555" s="33"/>
      <c r="AA555" s="4"/>
      <c r="AB555" s="4"/>
      <c r="AC555" s="4"/>
      <c r="AD555" s="4"/>
      <c r="AE555" s="4"/>
      <c r="AF555" s="33"/>
      <c r="AG555" s="4"/>
      <c r="AH555" s="4"/>
      <c r="AI555" s="4"/>
      <c r="AJ555" s="4"/>
      <c r="AK555" s="4"/>
    </row>
    <row r="556" spans="9:37" s="16" customFormat="1" x14ac:dyDescent="0.25">
      <c r="I556" s="33"/>
      <c r="J556" s="33"/>
      <c r="K556" s="33"/>
      <c r="L556" s="4"/>
      <c r="M556" s="4"/>
      <c r="N556" s="4"/>
      <c r="O556" s="4"/>
      <c r="X556" s="33"/>
      <c r="Y556" s="33"/>
      <c r="Z556" s="33"/>
      <c r="AA556" s="4"/>
      <c r="AB556" s="4"/>
      <c r="AC556" s="4"/>
      <c r="AD556" s="4"/>
      <c r="AE556" s="4"/>
      <c r="AF556" s="33"/>
      <c r="AG556" s="4"/>
      <c r="AH556" s="4"/>
      <c r="AI556" s="4"/>
      <c r="AJ556" s="4"/>
      <c r="AK556" s="4"/>
    </row>
    <row r="557" spans="9:37" s="16" customFormat="1" x14ac:dyDescent="0.25">
      <c r="I557" s="33"/>
      <c r="J557" s="33"/>
      <c r="K557" s="33"/>
      <c r="L557" s="4"/>
      <c r="M557" s="4"/>
      <c r="N557" s="4"/>
      <c r="O557" s="4"/>
      <c r="X557" s="33"/>
      <c r="Y557" s="33"/>
      <c r="Z557" s="33"/>
      <c r="AA557" s="4"/>
      <c r="AB557" s="4"/>
      <c r="AC557" s="4"/>
      <c r="AD557" s="4"/>
      <c r="AE557" s="4"/>
      <c r="AF557" s="33"/>
      <c r="AG557" s="4"/>
      <c r="AH557" s="4"/>
      <c r="AI557" s="4"/>
      <c r="AJ557" s="4"/>
      <c r="AK557" s="4"/>
    </row>
    <row r="558" spans="9:37" s="16" customFormat="1" x14ac:dyDescent="0.25">
      <c r="I558" s="33"/>
      <c r="J558" s="33"/>
      <c r="K558" s="33"/>
      <c r="L558" s="4"/>
      <c r="M558" s="4"/>
      <c r="N558" s="4"/>
      <c r="O558" s="4"/>
      <c r="X558" s="33"/>
      <c r="Y558" s="33"/>
      <c r="Z558" s="33"/>
      <c r="AA558" s="4"/>
      <c r="AB558" s="4"/>
      <c r="AC558" s="4"/>
      <c r="AD558" s="4"/>
      <c r="AE558" s="4"/>
      <c r="AF558" s="33"/>
      <c r="AG558" s="4"/>
      <c r="AH558" s="4"/>
      <c r="AI558" s="4"/>
      <c r="AJ558" s="4"/>
      <c r="AK558" s="4"/>
    </row>
    <row r="559" spans="9:37" s="16" customFormat="1" x14ac:dyDescent="0.25">
      <c r="I559" s="33"/>
      <c r="J559" s="33"/>
      <c r="K559" s="33"/>
      <c r="L559" s="4"/>
      <c r="M559" s="4"/>
      <c r="N559" s="4"/>
      <c r="O559" s="4"/>
      <c r="X559" s="33"/>
      <c r="Y559" s="33"/>
      <c r="Z559" s="33"/>
      <c r="AA559" s="4"/>
      <c r="AB559" s="4"/>
      <c r="AC559" s="4"/>
      <c r="AD559" s="4"/>
      <c r="AE559" s="4"/>
      <c r="AF559" s="33"/>
      <c r="AG559" s="4"/>
      <c r="AH559" s="4"/>
      <c r="AI559" s="4"/>
      <c r="AJ559" s="4"/>
      <c r="AK559" s="4"/>
    </row>
    <row r="560" spans="9:37" s="16" customFormat="1" x14ac:dyDescent="0.25">
      <c r="I560" s="33"/>
      <c r="J560" s="33"/>
      <c r="K560" s="33"/>
      <c r="L560" s="4"/>
      <c r="M560" s="4"/>
      <c r="N560" s="4"/>
      <c r="O560" s="4"/>
      <c r="X560" s="33"/>
      <c r="Y560" s="33"/>
      <c r="Z560" s="33"/>
      <c r="AA560" s="4"/>
      <c r="AB560" s="4"/>
      <c r="AC560" s="4"/>
      <c r="AD560" s="4"/>
      <c r="AE560" s="4"/>
      <c r="AF560" s="33"/>
      <c r="AG560" s="4"/>
      <c r="AH560" s="4"/>
      <c r="AI560" s="4"/>
      <c r="AJ560" s="4"/>
      <c r="AK560" s="4"/>
    </row>
    <row r="561" spans="9:37" s="16" customFormat="1" x14ac:dyDescent="0.25">
      <c r="I561" s="33"/>
      <c r="J561" s="33"/>
      <c r="K561" s="33"/>
      <c r="L561" s="4"/>
      <c r="M561" s="4"/>
      <c r="N561" s="4"/>
      <c r="O561" s="4"/>
      <c r="X561" s="33"/>
      <c r="Y561" s="33"/>
      <c r="Z561" s="33"/>
      <c r="AA561" s="4"/>
      <c r="AB561" s="4"/>
      <c r="AC561" s="4"/>
      <c r="AD561" s="4"/>
      <c r="AE561" s="4"/>
      <c r="AF561" s="33"/>
      <c r="AG561" s="4"/>
      <c r="AH561" s="4"/>
      <c r="AI561" s="4"/>
      <c r="AJ561" s="4"/>
      <c r="AK561" s="4"/>
    </row>
    <row r="562" spans="9:37" s="16" customFormat="1" x14ac:dyDescent="0.25">
      <c r="I562" s="33"/>
      <c r="J562" s="33"/>
      <c r="K562" s="33"/>
      <c r="L562" s="4"/>
      <c r="M562" s="4"/>
      <c r="N562" s="4"/>
      <c r="O562" s="4"/>
      <c r="X562" s="33"/>
      <c r="Y562" s="33"/>
      <c r="Z562" s="33"/>
      <c r="AA562" s="4"/>
      <c r="AB562" s="4"/>
      <c r="AC562" s="4"/>
      <c r="AD562" s="4"/>
      <c r="AE562" s="4"/>
      <c r="AF562" s="33"/>
      <c r="AG562" s="4"/>
      <c r="AH562" s="4"/>
      <c r="AI562" s="4"/>
      <c r="AJ562" s="4"/>
      <c r="AK562" s="4"/>
    </row>
    <row r="563" spans="9:37" s="16" customFormat="1" x14ac:dyDescent="0.25">
      <c r="I563" s="33"/>
      <c r="J563" s="33"/>
      <c r="K563" s="33"/>
      <c r="L563" s="4"/>
      <c r="M563" s="4"/>
      <c r="N563" s="4"/>
      <c r="O563" s="4"/>
      <c r="X563" s="33"/>
      <c r="Y563" s="33"/>
      <c r="Z563" s="33"/>
      <c r="AA563" s="4"/>
      <c r="AB563" s="4"/>
      <c r="AC563" s="4"/>
      <c r="AD563" s="4"/>
      <c r="AE563" s="4"/>
      <c r="AF563" s="33"/>
      <c r="AG563" s="4"/>
      <c r="AH563" s="4"/>
      <c r="AI563" s="4"/>
      <c r="AJ563" s="4"/>
      <c r="AK563" s="4"/>
    </row>
    <row r="564" spans="9:37" s="16" customFormat="1" x14ac:dyDescent="0.25">
      <c r="I564" s="33"/>
      <c r="J564" s="33"/>
      <c r="K564" s="33"/>
      <c r="L564" s="4"/>
      <c r="M564" s="4"/>
      <c r="N564" s="4"/>
      <c r="O564" s="4"/>
      <c r="X564" s="33"/>
      <c r="Y564" s="33"/>
      <c r="Z564" s="33"/>
      <c r="AA564" s="4"/>
      <c r="AB564" s="4"/>
      <c r="AC564" s="4"/>
      <c r="AD564" s="4"/>
      <c r="AE564" s="4"/>
      <c r="AF564" s="33"/>
      <c r="AG564" s="4"/>
      <c r="AH564" s="4"/>
      <c r="AI564" s="4"/>
      <c r="AJ564" s="4"/>
      <c r="AK564" s="4"/>
    </row>
    <row r="565" spans="9:37" s="16" customFormat="1" x14ac:dyDescent="0.25">
      <c r="I565" s="33"/>
      <c r="J565" s="33"/>
      <c r="K565" s="33"/>
      <c r="L565" s="4"/>
      <c r="M565" s="4"/>
      <c r="N565" s="4"/>
      <c r="O565" s="4"/>
      <c r="X565" s="33"/>
      <c r="Y565" s="33"/>
      <c r="Z565" s="33"/>
      <c r="AA565" s="4"/>
      <c r="AB565" s="4"/>
      <c r="AC565" s="4"/>
      <c r="AD565" s="4"/>
      <c r="AE565" s="4"/>
      <c r="AF565" s="33"/>
      <c r="AG565" s="4"/>
      <c r="AH565" s="4"/>
      <c r="AI565" s="4"/>
      <c r="AJ565" s="4"/>
      <c r="AK565" s="4"/>
    </row>
    <row r="566" spans="9:37" s="16" customFormat="1" x14ac:dyDescent="0.25">
      <c r="I566" s="33"/>
      <c r="J566" s="33"/>
      <c r="K566" s="33"/>
      <c r="L566" s="4"/>
      <c r="M566" s="4"/>
      <c r="N566" s="4"/>
      <c r="O566" s="4"/>
      <c r="X566" s="33"/>
      <c r="Y566" s="33"/>
      <c r="Z566" s="33"/>
      <c r="AA566" s="4"/>
      <c r="AB566" s="4"/>
      <c r="AC566" s="4"/>
      <c r="AD566" s="4"/>
      <c r="AE566" s="4"/>
      <c r="AF566" s="33"/>
      <c r="AG566" s="4"/>
      <c r="AH566" s="4"/>
      <c r="AI566" s="4"/>
      <c r="AJ566" s="4"/>
      <c r="AK566" s="4"/>
    </row>
    <row r="567" spans="9:37" s="16" customFormat="1" x14ac:dyDescent="0.25">
      <c r="I567" s="33"/>
      <c r="J567" s="33"/>
      <c r="K567" s="33"/>
      <c r="L567" s="4"/>
      <c r="M567" s="4"/>
      <c r="N567" s="4"/>
      <c r="O567" s="4"/>
      <c r="X567" s="33"/>
      <c r="Y567" s="33"/>
      <c r="Z567" s="33"/>
      <c r="AA567" s="4"/>
      <c r="AB567" s="4"/>
      <c r="AC567" s="4"/>
      <c r="AD567" s="4"/>
      <c r="AE567" s="4"/>
      <c r="AF567" s="33"/>
      <c r="AG567" s="4"/>
      <c r="AH567" s="4"/>
      <c r="AI567" s="4"/>
      <c r="AJ567" s="4"/>
      <c r="AK567" s="4"/>
    </row>
    <row r="568" spans="9:37" s="16" customFormat="1" x14ac:dyDescent="0.25">
      <c r="I568" s="33"/>
      <c r="J568" s="33"/>
      <c r="K568" s="33"/>
      <c r="L568" s="4"/>
      <c r="M568" s="4"/>
      <c r="N568" s="4"/>
      <c r="O568" s="4"/>
      <c r="X568" s="33"/>
      <c r="Y568" s="33"/>
      <c r="Z568" s="33"/>
      <c r="AA568" s="4"/>
      <c r="AB568" s="4"/>
      <c r="AC568" s="4"/>
      <c r="AD568" s="4"/>
      <c r="AE568" s="4"/>
      <c r="AF568" s="33"/>
      <c r="AG568" s="4"/>
      <c r="AH568" s="4"/>
      <c r="AI568" s="4"/>
      <c r="AJ568" s="4"/>
      <c r="AK568" s="4"/>
    </row>
    <row r="569" spans="9:37" s="16" customFormat="1" x14ac:dyDescent="0.25">
      <c r="I569" s="33"/>
      <c r="J569" s="33"/>
      <c r="K569" s="33"/>
      <c r="L569" s="4"/>
      <c r="M569" s="4"/>
      <c r="N569" s="4"/>
      <c r="O569" s="4"/>
      <c r="X569" s="33"/>
      <c r="Y569" s="33"/>
      <c r="Z569" s="33"/>
      <c r="AA569" s="4"/>
      <c r="AB569" s="4"/>
      <c r="AC569" s="4"/>
      <c r="AD569" s="4"/>
      <c r="AE569" s="4"/>
      <c r="AF569" s="33"/>
      <c r="AG569" s="4"/>
      <c r="AH569" s="4"/>
      <c r="AI569" s="4"/>
      <c r="AJ569" s="4"/>
      <c r="AK569" s="4"/>
    </row>
    <row r="570" spans="9:37" s="16" customFormat="1" x14ac:dyDescent="0.25">
      <c r="I570" s="33"/>
      <c r="J570" s="33"/>
      <c r="K570" s="33"/>
      <c r="L570" s="4"/>
      <c r="M570" s="4"/>
      <c r="N570" s="4"/>
      <c r="O570" s="4"/>
      <c r="X570" s="33"/>
      <c r="Y570" s="33"/>
      <c r="Z570" s="33"/>
      <c r="AA570" s="4"/>
      <c r="AB570" s="4"/>
      <c r="AC570" s="4"/>
      <c r="AD570" s="4"/>
      <c r="AE570" s="4"/>
      <c r="AF570" s="33"/>
      <c r="AG570" s="4"/>
      <c r="AH570" s="4"/>
      <c r="AI570" s="4"/>
      <c r="AJ570" s="4"/>
      <c r="AK570" s="4"/>
    </row>
    <row r="571" spans="9:37" s="16" customFormat="1" x14ac:dyDescent="0.25">
      <c r="I571" s="33"/>
      <c r="J571" s="33"/>
      <c r="K571" s="33"/>
      <c r="L571" s="4"/>
      <c r="M571" s="4"/>
      <c r="N571" s="4"/>
      <c r="O571" s="4"/>
      <c r="X571" s="33"/>
      <c r="Y571" s="33"/>
      <c r="Z571" s="33"/>
      <c r="AA571" s="4"/>
      <c r="AB571" s="4"/>
      <c r="AC571" s="4"/>
      <c r="AD571" s="4"/>
      <c r="AE571" s="4"/>
      <c r="AF571" s="33"/>
      <c r="AG571" s="4"/>
      <c r="AH571" s="4"/>
      <c r="AI571" s="4"/>
      <c r="AJ571" s="4"/>
      <c r="AK571" s="4"/>
    </row>
    <row r="572" spans="9:37" s="16" customFormat="1" x14ac:dyDescent="0.25">
      <c r="I572" s="33"/>
      <c r="J572" s="33"/>
      <c r="K572" s="33"/>
      <c r="L572" s="4"/>
      <c r="M572" s="4"/>
      <c r="N572" s="4"/>
      <c r="O572" s="4"/>
      <c r="X572" s="33"/>
      <c r="Y572" s="33"/>
      <c r="Z572" s="33"/>
      <c r="AA572" s="4"/>
      <c r="AB572" s="4"/>
      <c r="AC572" s="4"/>
      <c r="AD572" s="4"/>
      <c r="AE572" s="4"/>
      <c r="AF572" s="33"/>
      <c r="AG572" s="4"/>
      <c r="AH572" s="4"/>
      <c r="AI572" s="4"/>
      <c r="AJ572" s="4"/>
      <c r="AK572" s="4"/>
    </row>
    <row r="573" spans="9:37" s="16" customFormat="1" x14ac:dyDescent="0.25">
      <c r="I573" s="33"/>
      <c r="J573" s="33"/>
      <c r="K573" s="33"/>
      <c r="L573" s="4"/>
      <c r="M573" s="4"/>
      <c r="N573" s="4"/>
      <c r="O573" s="4"/>
      <c r="X573" s="33"/>
      <c r="Y573" s="33"/>
      <c r="Z573" s="33"/>
      <c r="AA573" s="4"/>
      <c r="AB573" s="4"/>
      <c r="AC573" s="4"/>
      <c r="AD573" s="4"/>
      <c r="AE573" s="4"/>
      <c r="AF573" s="33"/>
      <c r="AG573" s="4"/>
      <c r="AH573" s="4"/>
      <c r="AI573" s="4"/>
      <c r="AJ573" s="4"/>
      <c r="AK573" s="4"/>
    </row>
    <row r="574" spans="9:37" s="16" customFormat="1" x14ac:dyDescent="0.25">
      <c r="I574" s="33"/>
      <c r="J574" s="33"/>
      <c r="K574" s="33"/>
      <c r="L574" s="4"/>
      <c r="M574" s="4"/>
      <c r="N574" s="4"/>
      <c r="O574" s="4"/>
      <c r="X574" s="33"/>
      <c r="Y574" s="33"/>
      <c r="Z574" s="33"/>
      <c r="AA574" s="4"/>
      <c r="AB574" s="4"/>
      <c r="AC574" s="4"/>
      <c r="AD574" s="4"/>
      <c r="AE574" s="4"/>
      <c r="AF574" s="33"/>
      <c r="AG574" s="4"/>
      <c r="AH574" s="4"/>
      <c r="AI574" s="4"/>
      <c r="AJ574" s="4"/>
      <c r="AK574" s="4"/>
    </row>
    <row r="575" spans="9:37" s="16" customFormat="1" x14ac:dyDescent="0.25">
      <c r="I575" s="33"/>
      <c r="J575" s="33"/>
      <c r="K575" s="33"/>
      <c r="L575" s="4"/>
      <c r="M575" s="4"/>
      <c r="N575" s="4"/>
      <c r="O575" s="4"/>
      <c r="X575" s="33"/>
      <c r="Y575" s="33"/>
      <c r="Z575" s="33"/>
      <c r="AA575" s="4"/>
      <c r="AB575" s="4"/>
      <c r="AC575" s="4"/>
      <c r="AD575" s="4"/>
      <c r="AE575" s="4"/>
      <c r="AF575" s="33"/>
      <c r="AG575" s="4"/>
      <c r="AH575" s="4"/>
      <c r="AI575" s="4"/>
      <c r="AJ575" s="4"/>
      <c r="AK575" s="4"/>
    </row>
    <row r="576" spans="9:37" s="16" customFormat="1" x14ac:dyDescent="0.25">
      <c r="I576" s="33"/>
      <c r="J576" s="33"/>
      <c r="K576" s="33"/>
      <c r="L576" s="4"/>
      <c r="M576" s="4"/>
      <c r="N576" s="4"/>
      <c r="O576" s="4"/>
      <c r="X576" s="33"/>
      <c r="Y576" s="33"/>
      <c r="Z576" s="33"/>
      <c r="AA576" s="4"/>
      <c r="AB576" s="4"/>
      <c r="AC576" s="4"/>
      <c r="AD576" s="4"/>
      <c r="AE576" s="4"/>
      <c r="AF576" s="33"/>
      <c r="AG576" s="4"/>
      <c r="AH576" s="4"/>
      <c r="AI576" s="4"/>
      <c r="AJ576" s="4"/>
      <c r="AK576" s="4"/>
    </row>
    <row r="577" spans="1:53" s="16" customFormat="1" x14ac:dyDescent="0.25">
      <c r="I577" s="33"/>
      <c r="J577" s="33"/>
      <c r="K577" s="33"/>
      <c r="L577" s="4"/>
      <c r="M577" s="4"/>
      <c r="N577" s="4"/>
      <c r="O577" s="4"/>
      <c r="X577" s="33"/>
      <c r="Y577" s="33"/>
      <c r="Z577" s="33"/>
      <c r="AA577" s="4"/>
      <c r="AB577" s="4"/>
      <c r="AC577" s="4"/>
      <c r="AD577" s="4"/>
      <c r="AE577" s="4"/>
      <c r="AF577" s="33"/>
      <c r="AG577" s="4"/>
      <c r="AH577" s="4"/>
      <c r="AI577" s="4"/>
      <c r="AJ577" s="4"/>
      <c r="AK577" s="4"/>
    </row>
    <row r="578" spans="1:53" s="16" customFormat="1" x14ac:dyDescent="0.25">
      <c r="I578" s="33"/>
      <c r="J578" s="33"/>
      <c r="K578" s="33"/>
      <c r="L578" s="4"/>
      <c r="M578" s="4"/>
      <c r="N578" s="4"/>
      <c r="O578" s="4"/>
      <c r="X578" s="33"/>
      <c r="Y578" s="33"/>
      <c r="Z578" s="33"/>
      <c r="AA578" s="4"/>
      <c r="AB578" s="4"/>
      <c r="AC578" s="4"/>
      <c r="AD578" s="4"/>
      <c r="AE578" s="4"/>
      <c r="AF578" s="33"/>
      <c r="AG578" s="4"/>
      <c r="AH578" s="4"/>
      <c r="AI578" s="4"/>
      <c r="AJ578" s="4"/>
      <c r="AK578" s="4"/>
    </row>
    <row r="579" spans="1:53" s="16" customFormat="1" x14ac:dyDescent="0.25">
      <c r="I579" s="33"/>
      <c r="J579" s="33"/>
      <c r="K579" s="33"/>
      <c r="L579" s="4"/>
      <c r="M579" s="4"/>
      <c r="N579" s="4"/>
      <c r="O579" s="4"/>
      <c r="X579" s="33"/>
      <c r="Y579" s="33"/>
      <c r="Z579" s="33"/>
      <c r="AA579" s="4"/>
      <c r="AB579" s="4"/>
      <c r="AC579" s="4"/>
      <c r="AD579" s="4"/>
      <c r="AE579" s="4"/>
      <c r="AF579" s="33"/>
      <c r="AG579" s="4"/>
      <c r="AH579" s="4"/>
      <c r="AI579" s="4"/>
      <c r="AJ579" s="4"/>
      <c r="AK579" s="4"/>
      <c r="BA579" s="1"/>
    </row>
    <row r="580" spans="1:53" s="16" customFormat="1" x14ac:dyDescent="0.25">
      <c r="I580" s="33"/>
      <c r="J580" s="33"/>
      <c r="K580" s="33"/>
      <c r="L580" s="4"/>
      <c r="M580" s="4"/>
      <c r="N580" s="4"/>
      <c r="O580" s="4"/>
      <c r="X580" s="33"/>
      <c r="Y580" s="33"/>
      <c r="Z580" s="33"/>
      <c r="AA580" s="4"/>
      <c r="AB580" s="4"/>
      <c r="AC580" s="4"/>
      <c r="AD580" s="4"/>
      <c r="AE580" s="4"/>
      <c r="AF580" s="33"/>
      <c r="AG580" s="4"/>
      <c r="AH580" s="4"/>
      <c r="AI580" s="4"/>
      <c r="AJ580" s="4"/>
      <c r="AK580" s="4"/>
      <c r="BA580" s="1"/>
    </row>
    <row r="581" spans="1:53" s="16" customFormat="1" x14ac:dyDescent="0.25">
      <c r="I581" s="33"/>
      <c r="J581" s="33"/>
      <c r="K581" s="33"/>
      <c r="L581" s="4"/>
      <c r="M581" s="4"/>
      <c r="N581" s="4"/>
      <c r="O581" s="4"/>
      <c r="X581" s="33"/>
      <c r="Y581" s="33"/>
      <c r="Z581" s="33"/>
      <c r="AA581" s="4"/>
      <c r="AB581" s="4"/>
      <c r="AC581" s="4"/>
      <c r="AD581" s="4"/>
      <c r="AE581" s="4"/>
      <c r="AF581" s="33"/>
      <c r="AG581" s="4"/>
      <c r="AH581" s="4"/>
      <c r="AI581" s="4"/>
      <c r="AJ581" s="4"/>
      <c r="AK581" s="4"/>
      <c r="BA581" s="1"/>
    </row>
    <row r="582" spans="1:53" s="16" customFormat="1" x14ac:dyDescent="0.25">
      <c r="I582" s="33"/>
      <c r="J582" s="33"/>
      <c r="K582" s="33"/>
      <c r="L582" s="4"/>
      <c r="M582" s="4"/>
      <c r="N582" s="4"/>
      <c r="O582" s="4"/>
      <c r="X582" s="33"/>
      <c r="Y582" s="33"/>
      <c r="Z582" s="33"/>
      <c r="AA582" s="4"/>
      <c r="AB582" s="4"/>
      <c r="AC582" s="4"/>
      <c r="AD582" s="4"/>
      <c r="AE582" s="4"/>
      <c r="AF582" s="33"/>
      <c r="AG582" s="4"/>
      <c r="AH582" s="4"/>
      <c r="AI582" s="4"/>
      <c r="AJ582" s="4"/>
      <c r="AK582" s="4"/>
      <c r="BA582" s="1"/>
    </row>
    <row r="583" spans="1:53" s="16" customFormat="1" x14ac:dyDescent="0.25">
      <c r="I583" s="33"/>
      <c r="J583" s="33"/>
      <c r="K583" s="33"/>
      <c r="L583" s="4"/>
      <c r="M583" s="4"/>
      <c r="N583" s="4"/>
      <c r="O583" s="4"/>
      <c r="X583" s="33"/>
      <c r="Y583" s="33"/>
      <c r="Z583" s="33"/>
      <c r="AA583" s="4"/>
      <c r="AB583" s="4"/>
      <c r="AC583" s="4"/>
      <c r="AD583" s="4"/>
      <c r="AE583" s="4"/>
      <c r="AF583" s="33"/>
      <c r="AG583" s="4"/>
      <c r="AH583" s="4"/>
      <c r="AI583" s="4"/>
      <c r="AJ583" s="4"/>
      <c r="AK583" s="4"/>
      <c r="BA583" s="1"/>
    </row>
    <row r="584" spans="1:53" s="16" customFormat="1" x14ac:dyDescent="0.25">
      <c r="I584" s="33"/>
      <c r="J584" s="33"/>
      <c r="K584" s="33"/>
      <c r="L584" s="4"/>
      <c r="M584" s="4"/>
      <c r="N584" s="4"/>
      <c r="O584" s="4"/>
      <c r="X584" s="33"/>
      <c r="Y584" s="33"/>
      <c r="Z584" s="33"/>
      <c r="AA584" s="4"/>
      <c r="AB584" s="4"/>
      <c r="AC584" s="4"/>
      <c r="AD584" s="4"/>
      <c r="AE584" s="4"/>
      <c r="AF584" s="33"/>
      <c r="AG584" s="4"/>
      <c r="AH584" s="4"/>
      <c r="AI584" s="4"/>
      <c r="AJ584" s="4"/>
      <c r="AK584" s="4"/>
      <c r="BA584" s="1"/>
    </row>
    <row r="585" spans="1:53" s="16" customFormat="1" x14ac:dyDescent="0.25">
      <c r="I585" s="33"/>
      <c r="J585" s="33"/>
      <c r="K585" s="33"/>
      <c r="L585" s="4"/>
      <c r="M585" s="4"/>
      <c r="N585" s="4"/>
      <c r="O585" s="4"/>
      <c r="X585" s="33"/>
      <c r="Y585" s="33"/>
      <c r="Z585" s="33"/>
      <c r="AA585" s="4"/>
      <c r="AB585" s="4"/>
      <c r="AC585" s="4"/>
      <c r="AD585" s="4"/>
      <c r="AE585" s="4"/>
      <c r="AF585" s="33"/>
      <c r="AG585" s="4"/>
      <c r="AH585" s="4"/>
      <c r="AI585" s="4"/>
      <c r="AJ585" s="4"/>
      <c r="AK585" s="4"/>
      <c r="BA585" s="1"/>
    </row>
    <row r="586" spans="1:53" x14ac:dyDescent="0.25">
      <c r="A586" s="16"/>
      <c r="B586" s="16"/>
      <c r="C586" s="16"/>
      <c r="D586" s="16"/>
      <c r="E586" s="16"/>
      <c r="F586" s="16"/>
      <c r="G586" s="16"/>
      <c r="H586" s="16"/>
      <c r="I586" s="33"/>
      <c r="J586" s="33"/>
      <c r="K586" s="33"/>
      <c r="L586" s="4"/>
      <c r="M586" s="4"/>
      <c r="N586" s="4"/>
      <c r="O586" s="4"/>
      <c r="P586" s="16"/>
      <c r="Q586" s="16"/>
      <c r="R586" s="16"/>
      <c r="S586" s="16"/>
      <c r="T586" s="16"/>
      <c r="U586" s="16"/>
      <c r="V586" s="16"/>
      <c r="W586" s="16"/>
      <c r="X586" s="33"/>
      <c r="Y586" s="33"/>
      <c r="Z586" s="33"/>
      <c r="AA586" s="4"/>
      <c r="AB586" s="4"/>
      <c r="AC586" s="4"/>
      <c r="AD586" s="4"/>
      <c r="AE586" s="4"/>
      <c r="AK586" s="4"/>
      <c r="AL586" s="16"/>
      <c r="AM586" s="16"/>
      <c r="AN586" s="16"/>
      <c r="AO586" s="16"/>
      <c r="AP586" s="16"/>
      <c r="AQ586" s="16"/>
      <c r="AR586" s="16"/>
      <c r="AS586" s="16"/>
      <c r="AT586" s="16"/>
      <c r="AU586" s="16"/>
      <c r="AV586" s="16"/>
      <c r="AW586" s="16"/>
      <c r="AX586" s="16"/>
      <c r="AY586" s="16"/>
      <c r="AZ586" s="16"/>
    </row>
    <row r="587" spans="1:53" x14ac:dyDescent="0.25">
      <c r="P587" s="16"/>
      <c r="Q587" s="16"/>
      <c r="R587" s="16"/>
      <c r="S587" s="16"/>
      <c r="T587" s="16"/>
      <c r="U587" s="16"/>
      <c r="V587" s="16"/>
      <c r="W587" s="16"/>
      <c r="X587" s="33"/>
      <c r="Y587" s="33"/>
      <c r="Z587" s="33"/>
      <c r="AA587" s="4"/>
      <c r="AB587" s="4"/>
      <c r="AC587" s="4"/>
      <c r="AD587" s="4"/>
      <c r="AE587" s="4"/>
      <c r="AK587" s="4"/>
      <c r="AL587" s="16"/>
      <c r="AM587" s="16"/>
      <c r="AN587" s="16"/>
      <c r="AO587" s="16"/>
    </row>
    <row r="588" spans="1:53" x14ac:dyDescent="0.25">
      <c r="P588" s="16"/>
      <c r="Q588" s="16"/>
      <c r="R588" s="16"/>
      <c r="S588" s="16"/>
      <c r="T588" s="16"/>
      <c r="U588" s="16"/>
      <c r="V588" s="16"/>
      <c r="W588" s="16"/>
      <c r="X588" s="33"/>
      <c r="Y588" s="33"/>
      <c r="Z588" s="33"/>
      <c r="AA588" s="4"/>
      <c r="AB588" s="4"/>
      <c r="AC588" s="4"/>
      <c r="AD588" s="4"/>
      <c r="AE588" s="4"/>
      <c r="AK588" s="4"/>
      <c r="AL588" s="16"/>
      <c r="AM588" s="16"/>
      <c r="AN588" s="16"/>
      <c r="AO588" s="16"/>
    </row>
    <row r="589" spans="1:53" x14ac:dyDescent="0.25">
      <c r="P589" s="16"/>
      <c r="Q589" s="16"/>
      <c r="R589" s="16"/>
      <c r="S589" s="16"/>
      <c r="T589" s="16"/>
      <c r="U589" s="16"/>
      <c r="V589" s="16"/>
      <c r="W589" s="16"/>
      <c r="X589" s="33"/>
      <c r="Y589" s="33"/>
      <c r="Z589" s="33"/>
      <c r="AA589" s="4"/>
      <c r="AB589" s="4"/>
      <c r="AC589" s="4"/>
      <c r="AD589" s="4"/>
      <c r="AE589" s="4"/>
      <c r="AK589" s="4"/>
      <c r="AL589" s="16"/>
      <c r="AM589" s="16"/>
      <c r="AN589" s="16"/>
      <c r="AO589" s="16"/>
    </row>
    <row r="590" spans="1:53" x14ac:dyDescent="0.25">
      <c r="P590" s="16"/>
      <c r="Q590" s="16"/>
      <c r="R590" s="16"/>
      <c r="S590" s="16"/>
      <c r="T590" s="16"/>
      <c r="U590" s="16"/>
      <c r="V590" s="16"/>
      <c r="W590" s="16"/>
      <c r="X590" s="33"/>
      <c r="Y590" s="33"/>
      <c r="Z590" s="33"/>
      <c r="AA590" s="4"/>
      <c r="AB590" s="4"/>
      <c r="AC590" s="4"/>
      <c r="AD590" s="4"/>
      <c r="AE590" s="4"/>
      <c r="AK590" s="4"/>
      <c r="AL590" s="16"/>
      <c r="AM590" s="16"/>
      <c r="AN590" s="16"/>
      <c r="AO590" s="16"/>
    </row>
    <row r="591" spans="1:53" x14ac:dyDescent="0.25">
      <c r="P591" s="16"/>
      <c r="Q591" s="16"/>
      <c r="R591" s="16"/>
      <c r="S591" s="16"/>
      <c r="T591" s="16"/>
      <c r="U591" s="16"/>
      <c r="V591" s="16"/>
      <c r="W591" s="16"/>
      <c r="X591" s="33"/>
      <c r="Y591" s="33"/>
      <c r="Z591" s="33"/>
      <c r="AA591" s="4"/>
      <c r="AB591" s="4"/>
      <c r="AC591" s="4"/>
      <c r="AD591" s="4"/>
      <c r="AE591" s="4"/>
      <c r="AK591" s="4"/>
      <c r="AL591" s="16"/>
      <c r="AM591" s="16"/>
      <c r="AN591" s="16"/>
      <c r="AO591" s="16"/>
    </row>
    <row r="592" spans="1:53" x14ac:dyDescent="0.25">
      <c r="P592" s="16"/>
      <c r="AK592" s="4"/>
      <c r="AL592" s="16"/>
      <c r="AM592" s="16"/>
      <c r="AN592" s="16"/>
      <c r="AO592" s="16"/>
    </row>
    <row r="593" spans="37:41" x14ac:dyDescent="0.25">
      <c r="AK593" s="4"/>
      <c r="AL593" s="16"/>
      <c r="AM593" s="16"/>
      <c r="AN593" s="16"/>
      <c r="AO593" s="16"/>
    </row>
  </sheetData>
  <sheetProtection autoFilter="0"/>
  <mergeCells count="21">
    <mergeCell ref="A69:F69"/>
    <mergeCell ref="A53:D53"/>
    <mergeCell ref="I7:K7"/>
    <mergeCell ref="I12:K12"/>
    <mergeCell ref="A13:D13"/>
    <mergeCell ref="I9:K9"/>
    <mergeCell ref="I8:K8"/>
    <mergeCell ref="I11:K11"/>
    <mergeCell ref="A11:E11"/>
    <mergeCell ref="A1:F1"/>
    <mergeCell ref="I3:K3"/>
    <mergeCell ref="I4:K4"/>
    <mergeCell ref="I5:K5"/>
    <mergeCell ref="I6:K6"/>
    <mergeCell ref="A3:C4"/>
    <mergeCell ref="L61:O61"/>
    <mergeCell ref="A61:D61"/>
    <mergeCell ref="P2:P3"/>
    <mergeCell ref="L2:O2"/>
    <mergeCell ref="I10:K10"/>
    <mergeCell ref="A7:C7"/>
  </mergeCells>
  <pageMargins left="0.5" right="0.25" top="0.75" bottom="0.75" header="0.3" footer="0.3"/>
  <pageSetup paperSize="17" scale="86" fitToHeight="0" orientation="landscape" horizontalDpi="1200" verticalDpi="1200" r:id="rId1"/>
  <headerFooter>
    <oddFooter>&amp;L&amp;8&amp;Z&amp;F&amp;R&amp;P of &amp;N</oddFoot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
  <sheetViews>
    <sheetView zoomScaleNormal="100" workbookViewId="0">
      <selection activeCell="C26" sqref="C26"/>
    </sheetView>
  </sheetViews>
  <sheetFormatPr defaultColWidth="19.7109375" defaultRowHeight="15" x14ac:dyDescent="0.25"/>
  <cols>
    <col min="1" max="1" width="20" customWidth="1"/>
    <col min="2" max="2" width="20.28515625" customWidth="1"/>
    <col min="3" max="3" width="12.5703125" customWidth="1"/>
    <col min="4" max="4" width="9.85546875" customWidth="1"/>
    <col min="5" max="5" width="7.42578125" customWidth="1"/>
    <col min="6" max="6" width="20" customWidth="1"/>
    <col min="7" max="7" width="12.5703125" customWidth="1"/>
    <col min="8" max="8" width="58.5703125" customWidth="1"/>
    <col min="9" max="9" width="12.7109375" customWidth="1"/>
    <col min="10" max="10" width="11" customWidth="1"/>
    <col min="11" max="11" width="14.42578125" customWidth="1"/>
    <col min="12" max="12" width="9.28515625" customWidth="1"/>
    <col min="13" max="13" width="7.28515625" customWidth="1"/>
    <col min="14" max="14" width="8.5703125" customWidth="1"/>
    <col min="15" max="15" width="13.7109375" customWidth="1"/>
    <col min="16" max="16" width="17.5703125" customWidth="1"/>
    <col min="17" max="17" width="12.85546875" customWidth="1"/>
    <col min="18" max="18" width="16.5703125" customWidth="1"/>
    <col min="19" max="16384" width="19.7109375" style="61"/>
  </cols>
  <sheetData>
    <row r="1" spans="1:18" ht="18.75" x14ac:dyDescent="0.25">
      <c r="A1" s="120" t="str">
        <f>+'Federal Funds Transactions'!A1:F1</f>
        <v>Central Arizona Association of Goverments</v>
      </c>
      <c r="B1" s="120"/>
      <c r="C1" s="120"/>
      <c r="D1" s="120"/>
      <c r="E1" s="120"/>
      <c r="F1" s="120"/>
    </row>
    <row r="2" spans="1:18" x14ac:dyDescent="0.25">
      <c r="A2" s="1"/>
      <c r="B2" s="1"/>
      <c r="C2" s="1"/>
      <c r="D2" s="1"/>
      <c r="E2" s="1"/>
      <c r="F2" s="1"/>
    </row>
    <row r="3" spans="1:18" x14ac:dyDescent="0.25">
      <c r="A3" s="127" t="s">
        <v>61</v>
      </c>
      <c r="B3" s="127"/>
      <c r="C3" s="127"/>
      <c r="D3" s="127"/>
      <c r="E3" s="127"/>
      <c r="F3" s="127"/>
    </row>
    <row r="4" spans="1:18" x14ac:dyDescent="0.25">
      <c r="A4" s="31"/>
      <c r="B4" s="31"/>
      <c r="C4" s="31"/>
      <c r="D4" s="31"/>
      <c r="E4" s="31"/>
      <c r="F4" s="31"/>
    </row>
    <row r="5" spans="1:18" ht="33" customHeight="1" x14ac:dyDescent="0.25">
      <c r="A5" s="15" t="str">
        <f>+'Federal Funds Transactions'!A7</f>
        <v>Month end 09/30/2013 FINAL</v>
      </c>
      <c r="B5" s="1"/>
      <c r="C5" s="1"/>
      <c r="D5" s="1"/>
      <c r="E5" s="1"/>
      <c r="F5" s="1"/>
    </row>
    <row r="6" spans="1:18" x14ac:dyDescent="0.25">
      <c r="A6" s="1"/>
      <c r="B6" s="1"/>
      <c r="C6" s="1"/>
      <c r="D6" s="1"/>
      <c r="E6" s="1"/>
      <c r="F6" s="1"/>
    </row>
    <row r="7" spans="1:18" x14ac:dyDescent="0.25">
      <c r="A7" s="137" t="s">
        <v>27</v>
      </c>
      <c r="B7" s="137"/>
      <c r="C7" s="137"/>
      <c r="D7" s="137"/>
      <c r="E7" s="137"/>
      <c r="F7" s="137"/>
    </row>
    <row r="9" spans="1:18" ht="15.75" customHeight="1" x14ac:dyDescent="0.25">
      <c r="A9" s="112" t="s">
        <v>96</v>
      </c>
      <c r="B9" s="112"/>
      <c r="C9" s="112"/>
      <c r="D9" s="112"/>
      <c r="E9" s="112"/>
      <c r="F9" s="112"/>
      <c r="G9" s="112"/>
      <c r="M9" s="16"/>
      <c r="N9" s="16"/>
      <c r="O9" s="16"/>
      <c r="P9" s="16"/>
    </row>
    <row r="10" spans="1:18" ht="15.75" x14ac:dyDescent="0.25">
      <c r="A10" s="60"/>
      <c r="B10" s="60"/>
      <c r="C10" s="60"/>
      <c r="D10" s="60"/>
      <c r="E10" s="61"/>
      <c r="F10" s="61"/>
      <c r="G10" s="61"/>
      <c r="H10" s="61"/>
      <c r="I10" s="61"/>
      <c r="J10" s="61"/>
      <c r="K10" s="61"/>
      <c r="L10" s="61"/>
      <c r="M10" s="16"/>
      <c r="N10" s="16"/>
      <c r="O10" s="16"/>
      <c r="P10" s="16"/>
      <c r="Q10" s="61"/>
      <c r="R10" s="61"/>
    </row>
    <row r="11" spans="1:18" s="79" customFormat="1" ht="15.75" customHeight="1" x14ac:dyDescent="0.25">
      <c r="A11" s="76" t="s">
        <v>93</v>
      </c>
      <c r="B11" s="77" t="s">
        <v>94</v>
      </c>
      <c r="C11" s="77" t="s">
        <v>20</v>
      </c>
      <c r="D11" s="77" t="s">
        <v>55</v>
      </c>
      <c r="E11" s="77" t="s">
        <v>56</v>
      </c>
      <c r="F11" s="77" t="s">
        <v>95</v>
      </c>
      <c r="G11" s="77" t="s">
        <v>83</v>
      </c>
      <c r="H11" s="77" t="s">
        <v>84</v>
      </c>
      <c r="I11" s="77" t="s">
        <v>17</v>
      </c>
      <c r="J11" s="77" t="s">
        <v>85</v>
      </c>
      <c r="K11" s="77" t="s">
        <v>86</v>
      </c>
      <c r="L11" s="77" t="s">
        <v>9</v>
      </c>
      <c r="M11" s="77" t="s">
        <v>87</v>
      </c>
      <c r="N11" s="77" t="s">
        <v>10</v>
      </c>
      <c r="O11" s="77" t="s">
        <v>11</v>
      </c>
      <c r="P11" s="77" t="s">
        <v>88</v>
      </c>
      <c r="Q11" s="77" t="s">
        <v>89</v>
      </c>
      <c r="R11" s="78" t="s">
        <v>90</v>
      </c>
    </row>
    <row r="12" spans="1:18" x14ac:dyDescent="0.25">
      <c r="A12" s="102" t="s">
        <v>57</v>
      </c>
      <c r="B12" s="103" t="s">
        <v>99</v>
      </c>
      <c r="C12" s="103" t="s">
        <v>200</v>
      </c>
      <c r="D12" s="104" t="s">
        <v>103</v>
      </c>
      <c r="E12" s="104" t="s">
        <v>98</v>
      </c>
      <c r="F12" s="104" t="s">
        <v>201</v>
      </c>
      <c r="G12" s="104"/>
      <c r="H12" s="105" t="s">
        <v>202</v>
      </c>
      <c r="I12" s="106">
        <v>-565445</v>
      </c>
      <c r="J12" s="106"/>
      <c r="K12" s="106"/>
      <c r="L12" s="106"/>
      <c r="M12" s="106"/>
      <c r="N12" s="106"/>
      <c r="O12" s="106">
        <v>-565445</v>
      </c>
      <c r="P12" s="106"/>
      <c r="Q12" s="106"/>
      <c r="R12" s="107"/>
    </row>
    <row r="13" spans="1:18" x14ac:dyDescent="0.25">
      <c r="A13" s="41"/>
      <c r="B13" s="41"/>
      <c r="C13" s="41"/>
      <c r="D13" s="41"/>
      <c r="E13" s="41"/>
      <c r="F13" s="41"/>
      <c r="G13" s="41"/>
      <c r="H13" s="61"/>
      <c r="I13" s="61"/>
      <c r="J13" s="61"/>
      <c r="K13" s="61"/>
      <c r="L13" s="61"/>
      <c r="M13" s="61"/>
      <c r="N13" s="61"/>
      <c r="O13" s="61"/>
      <c r="P13" s="61"/>
      <c r="Q13" s="61"/>
      <c r="R13" s="61"/>
    </row>
    <row r="14" spans="1:18" x14ac:dyDescent="0.25">
      <c r="A14" s="61"/>
      <c r="B14" s="61"/>
      <c r="C14" s="61"/>
      <c r="D14" s="61"/>
      <c r="E14" s="61"/>
      <c r="F14" s="61"/>
      <c r="G14" s="61"/>
      <c r="H14" s="61"/>
      <c r="I14" s="61"/>
      <c r="J14" s="61"/>
      <c r="K14" s="61"/>
      <c r="L14" s="61"/>
      <c r="M14" s="61"/>
      <c r="N14" s="61"/>
      <c r="O14" s="61"/>
      <c r="P14" s="61"/>
      <c r="Q14" s="61"/>
      <c r="R14" s="61"/>
    </row>
    <row r="15" spans="1:18" ht="15.75" x14ac:dyDescent="0.25">
      <c r="A15" s="138" t="s">
        <v>97</v>
      </c>
      <c r="B15" s="138"/>
      <c r="C15" s="138"/>
      <c r="D15" s="138"/>
      <c r="E15" s="138"/>
      <c r="F15" s="138"/>
      <c r="G15" s="138"/>
      <c r="H15" s="61"/>
      <c r="I15" s="61"/>
      <c r="J15" s="61"/>
      <c r="K15" s="61"/>
      <c r="L15" s="61"/>
      <c r="M15" s="61"/>
      <c r="N15" s="61"/>
      <c r="O15" s="61"/>
      <c r="P15" s="61"/>
      <c r="Q15" s="61"/>
      <c r="R15" s="61"/>
    </row>
    <row r="16" spans="1:18" x14ac:dyDescent="0.25">
      <c r="A16" s="61"/>
      <c r="B16" s="61"/>
      <c r="C16" s="61"/>
      <c r="D16" s="61"/>
      <c r="E16" s="61"/>
      <c r="F16" s="61"/>
      <c r="G16" s="61"/>
      <c r="H16" s="61"/>
      <c r="I16" s="61"/>
      <c r="J16" s="61"/>
      <c r="K16" s="61"/>
      <c r="L16" s="61"/>
      <c r="M16" s="61"/>
      <c r="N16" s="61"/>
      <c r="O16" s="61"/>
      <c r="P16" s="61"/>
      <c r="Q16" s="61"/>
      <c r="R16" s="61"/>
    </row>
    <row r="17" spans="1:18" x14ac:dyDescent="0.25">
      <c r="A17" s="80" t="s">
        <v>93</v>
      </c>
      <c r="B17" s="80" t="s">
        <v>94</v>
      </c>
      <c r="C17" s="80" t="s">
        <v>20</v>
      </c>
      <c r="D17" s="80" t="s">
        <v>55</v>
      </c>
      <c r="E17" s="80" t="s">
        <v>56</v>
      </c>
      <c r="F17" s="80" t="s">
        <v>95</v>
      </c>
      <c r="G17" s="80" t="s">
        <v>83</v>
      </c>
      <c r="H17" s="81" t="s">
        <v>84</v>
      </c>
      <c r="I17" s="81" t="s">
        <v>17</v>
      </c>
      <c r="J17" s="81" t="s">
        <v>85</v>
      </c>
      <c r="K17" s="81" t="s">
        <v>86</v>
      </c>
      <c r="L17" s="81" t="s">
        <v>9</v>
      </c>
      <c r="M17" s="81" t="s">
        <v>87</v>
      </c>
      <c r="N17" s="81" t="s">
        <v>10</v>
      </c>
      <c r="O17" s="81" t="s">
        <v>11</v>
      </c>
      <c r="P17" s="81" t="s">
        <v>88</v>
      </c>
      <c r="Q17" s="81" t="s">
        <v>89</v>
      </c>
      <c r="R17" s="81" t="s">
        <v>90</v>
      </c>
    </row>
    <row r="18" spans="1:18" x14ac:dyDescent="0.25">
      <c r="A18" s="99" t="s">
        <v>57</v>
      </c>
      <c r="B18" s="99" t="s">
        <v>99</v>
      </c>
      <c r="C18" s="99" t="s">
        <v>200</v>
      </c>
      <c r="D18" s="99" t="s">
        <v>103</v>
      </c>
      <c r="E18" s="99" t="s">
        <v>98</v>
      </c>
      <c r="F18" s="99" t="s">
        <v>201</v>
      </c>
      <c r="G18" s="99"/>
      <c r="H18" s="99" t="s">
        <v>202</v>
      </c>
      <c r="I18" s="100">
        <v>-540000</v>
      </c>
      <c r="J18" s="100"/>
      <c r="K18" s="100"/>
      <c r="L18" s="100"/>
      <c r="M18" s="100"/>
      <c r="N18" s="100"/>
      <c r="O18" s="100">
        <v>-540000</v>
      </c>
      <c r="P18" s="100"/>
      <c r="Q18" s="100"/>
      <c r="R18" s="101"/>
    </row>
    <row r="19" spans="1:18" x14ac:dyDescent="0.25">
      <c r="A19" s="61"/>
      <c r="B19" s="61"/>
      <c r="C19" s="61"/>
      <c r="D19" s="61"/>
      <c r="E19" s="61"/>
      <c r="F19" s="61"/>
      <c r="G19" s="61"/>
      <c r="H19" s="61"/>
      <c r="I19" s="61"/>
      <c r="J19" s="61"/>
      <c r="K19" s="61"/>
      <c r="L19" s="61"/>
      <c r="M19" s="61"/>
      <c r="N19" s="61"/>
      <c r="O19" s="61"/>
      <c r="P19" s="61"/>
      <c r="Q19" s="61"/>
      <c r="R19" s="61"/>
    </row>
    <row r="20" spans="1:18" x14ac:dyDescent="0.25">
      <c r="A20" s="61"/>
      <c r="B20" s="61"/>
      <c r="C20" s="61"/>
      <c r="D20" s="61"/>
      <c r="E20" s="61"/>
      <c r="F20" s="61"/>
      <c r="G20" s="61"/>
      <c r="H20" s="61"/>
      <c r="I20" s="61"/>
      <c r="J20" s="61"/>
      <c r="K20" s="61"/>
      <c r="L20" s="61"/>
      <c r="M20" s="61"/>
      <c r="N20" s="61"/>
      <c r="O20" s="61"/>
      <c r="P20" s="61"/>
      <c r="Q20" s="61"/>
      <c r="R20" s="61"/>
    </row>
    <row r="21" spans="1:18" x14ac:dyDescent="0.25">
      <c r="A21" s="61"/>
      <c r="B21" s="61"/>
      <c r="C21" s="61"/>
      <c r="D21" s="61"/>
      <c r="E21" s="61"/>
      <c r="F21" s="61"/>
      <c r="G21" s="61"/>
      <c r="H21" s="61"/>
      <c r="I21" s="61"/>
      <c r="J21" s="61"/>
      <c r="K21" s="61"/>
      <c r="L21" s="61"/>
      <c r="M21" s="61"/>
      <c r="N21" s="61"/>
      <c r="O21" s="61"/>
      <c r="P21" s="61"/>
      <c r="Q21" s="61"/>
      <c r="R21" s="61"/>
    </row>
  </sheetData>
  <mergeCells count="5">
    <mergeCell ref="A1:F1"/>
    <mergeCell ref="A3:F3"/>
    <mergeCell ref="A7:F7"/>
    <mergeCell ref="A9:G9"/>
    <mergeCell ref="A15:G15"/>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zoomScaleNormal="100" workbookViewId="0">
      <selection activeCell="C31" sqref="C31:E31"/>
    </sheetView>
  </sheetViews>
  <sheetFormatPr defaultRowHeight="15" x14ac:dyDescent="0.25"/>
  <cols>
    <col min="1" max="1" width="9.140625" style="6"/>
    <col min="2" max="2" width="16.140625" customWidth="1"/>
    <col min="3" max="3" width="49.140625" customWidth="1"/>
    <col min="4" max="4" width="12.140625" customWidth="1"/>
    <col min="5" max="5" width="18.5703125" customWidth="1"/>
  </cols>
  <sheetData>
    <row r="1" spans="1:5" x14ac:dyDescent="0.25">
      <c r="A1" s="18" t="s">
        <v>20</v>
      </c>
      <c r="B1" s="139" t="s">
        <v>21</v>
      </c>
      <c r="C1" s="139"/>
      <c r="D1" s="139"/>
      <c r="E1" s="139"/>
    </row>
    <row r="2" spans="1:5" ht="78.75" customHeight="1" x14ac:dyDescent="0.25">
      <c r="A2" s="6">
        <v>1</v>
      </c>
      <c r="B2" s="137" t="s">
        <v>34</v>
      </c>
      <c r="C2" s="137"/>
      <c r="D2" s="137"/>
      <c r="E2" s="137"/>
    </row>
    <row r="3" spans="1:5" x14ac:dyDescent="0.25">
      <c r="B3" s="17"/>
      <c r="C3" s="17"/>
      <c r="D3" s="17"/>
      <c r="E3" s="17"/>
    </row>
    <row r="4" spans="1:5" ht="33" customHeight="1" x14ac:dyDescent="0.25">
      <c r="A4" s="6">
        <v>2</v>
      </c>
      <c r="B4" s="137" t="s">
        <v>35</v>
      </c>
      <c r="C4" s="137"/>
      <c r="D4" s="137"/>
      <c r="E4" s="137"/>
    </row>
    <row r="5" spans="1:5" x14ac:dyDescent="0.25">
      <c r="B5" s="17"/>
      <c r="C5" s="17"/>
      <c r="D5" s="17"/>
      <c r="E5" s="17"/>
    </row>
    <row r="6" spans="1:5" ht="33" customHeight="1" x14ac:dyDescent="0.25">
      <c r="A6" s="6">
        <v>3</v>
      </c>
      <c r="B6" s="137" t="s">
        <v>71</v>
      </c>
      <c r="C6" s="137"/>
      <c r="D6" s="137"/>
      <c r="E6" s="137"/>
    </row>
    <row r="7" spans="1:5" x14ac:dyDescent="0.25">
      <c r="B7" s="17"/>
      <c r="C7" s="17"/>
      <c r="D7" s="17"/>
      <c r="E7" s="17"/>
    </row>
    <row r="8" spans="1:5" x14ac:dyDescent="0.25">
      <c r="A8" s="6">
        <v>4</v>
      </c>
      <c r="B8" s="137" t="s">
        <v>31</v>
      </c>
      <c r="C8" s="137"/>
      <c r="D8" s="137"/>
      <c r="E8" s="137"/>
    </row>
    <row r="9" spans="1:5" x14ac:dyDescent="0.25">
      <c r="B9" s="17"/>
      <c r="C9" s="17"/>
      <c r="D9" s="17"/>
      <c r="E9" s="17"/>
    </row>
    <row r="10" spans="1:5" ht="33" customHeight="1" x14ac:dyDescent="0.25">
      <c r="A10" s="6">
        <v>5</v>
      </c>
      <c r="B10" s="137" t="s">
        <v>72</v>
      </c>
      <c r="C10" s="137"/>
      <c r="D10" s="137"/>
      <c r="E10" s="137"/>
    </row>
    <row r="11" spans="1:5" ht="14.25" customHeight="1" x14ac:dyDescent="0.25">
      <c r="B11" s="50"/>
      <c r="C11" s="50"/>
      <c r="D11" s="50"/>
      <c r="E11" s="50"/>
    </row>
    <row r="12" spans="1:5" ht="47.25" customHeight="1" x14ac:dyDescent="0.25">
      <c r="A12" s="6">
        <v>6</v>
      </c>
      <c r="B12" s="137" t="s">
        <v>73</v>
      </c>
      <c r="C12" s="137"/>
      <c r="D12" s="137"/>
      <c r="E12" s="137"/>
    </row>
    <row r="13" spans="1:5" ht="15" customHeight="1" x14ac:dyDescent="0.25">
      <c r="B13" s="50"/>
      <c r="C13" s="50"/>
      <c r="D13" s="50"/>
      <c r="E13" s="50"/>
    </row>
    <row r="14" spans="1:5" ht="32.25" customHeight="1" x14ac:dyDescent="0.25">
      <c r="A14" s="6">
        <v>7</v>
      </c>
      <c r="B14" s="137" t="s">
        <v>70</v>
      </c>
      <c r="C14" s="137"/>
      <c r="D14" s="137"/>
      <c r="E14" s="137"/>
    </row>
    <row r="15" spans="1:5" ht="15" customHeight="1" x14ac:dyDescent="0.25">
      <c r="B15" s="50"/>
      <c r="C15" s="50"/>
      <c r="D15" s="50"/>
      <c r="E15" s="50"/>
    </row>
    <row r="16" spans="1:5" ht="33" customHeight="1" x14ac:dyDescent="0.25">
      <c r="A16" s="6">
        <v>8</v>
      </c>
      <c r="B16" s="137" t="s">
        <v>74</v>
      </c>
      <c r="C16" s="137"/>
      <c r="D16" s="137"/>
      <c r="E16" s="137"/>
    </row>
    <row r="17" spans="1:5" x14ac:dyDescent="0.25">
      <c r="B17" s="17"/>
      <c r="C17" s="17"/>
      <c r="D17" s="17"/>
      <c r="E17" s="17"/>
    </row>
    <row r="18" spans="1:5" ht="30" customHeight="1" x14ac:dyDescent="0.25">
      <c r="A18" s="6">
        <v>9</v>
      </c>
      <c r="B18" s="137" t="s">
        <v>75</v>
      </c>
      <c r="C18" s="137"/>
      <c r="D18" s="137"/>
      <c r="E18" s="137"/>
    </row>
    <row r="19" spans="1:5" x14ac:dyDescent="0.25">
      <c r="B19" s="17"/>
      <c r="C19" s="17"/>
      <c r="D19" s="17"/>
      <c r="E19" s="17"/>
    </row>
    <row r="20" spans="1:5" ht="31.5" customHeight="1" x14ac:dyDescent="0.25">
      <c r="A20" s="6">
        <v>10</v>
      </c>
      <c r="B20" s="137" t="s">
        <v>76</v>
      </c>
      <c r="C20" s="137"/>
      <c r="D20" s="137"/>
      <c r="E20" s="137"/>
    </row>
    <row r="21" spans="1:5" x14ac:dyDescent="0.25">
      <c r="B21" s="50"/>
      <c r="C21" s="50"/>
      <c r="D21" s="50"/>
      <c r="E21" s="50"/>
    </row>
    <row r="22" spans="1:5" ht="34.5" customHeight="1" x14ac:dyDescent="0.25">
      <c r="A22" s="6">
        <v>11</v>
      </c>
      <c r="B22" s="137" t="s">
        <v>36</v>
      </c>
      <c r="C22" s="137"/>
      <c r="D22" s="137"/>
      <c r="E22" s="137"/>
    </row>
    <row r="23" spans="1:5" ht="16.5" customHeight="1" x14ac:dyDescent="0.25">
      <c r="B23" s="17"/>
      <c r="C23" s="17"/>
      <c r="D23" s="17"/>
      <c r="E23" s="17"/>
    </row>
    <row r="24" spans="1:5" ht="61.5" customHeight="1" x14ac:dyDescent="0.25">
      <c r="A24" s="6">
        <v>12</v>
      </c>
      <c r="B24" s="137" t="s">
        <v>37</v>
      </c>
      <c r="C24" s="137"/>
      <c r="D24" s="137"/>
      <c r="E24" s="137"/>
    </row>
    <row r="25" spans="1:5" ht="14.25" customHeight="1" x14ac:dyDescent="0.25">
      <c r="B25" s="17"/>
      <c r="C25" s="17"/>
      <c r="D25" s="17"/>
      <c r="E25" s="17"/>
    </row>
    <row r="26" spans="1:5" x14ac:dyDescent="0.25">
      <c r="A26" s="6">
        <v>13</v>
      </c>
      <c r="B26" s="137" t="s">
        <v>52</v>
      </c>
      <c r="C26" s="137"/>
      <c r="D26" s="137"/>
      <c r="E26" s="137"/>
    </row>
    <row r="27" spans="1:5" x14ac:dyDescent="0.25">
      <c r="B27" s="19" t="s">
        <v>12</v>
      </c>
      <c r="C27" s="142" t="s">
        <v>38</v>
      </c>
      <c r="D27" s="142"/>
      <c r="E27" s="142"/>
    </row>
    <row r="28" spans="1:5" x14ac:dyDescent="0.25">
      <c r="B28" s="19" t="s">
        <v>39</v>
      </c>
      <c r="C28" s="142" t="s">
        <v>46</v>
      </c>
      <c r="D28" s="142"/>
      <c r="E28" s="142"/>
    </row>
    <row r="29" spans="1:5" x14ac:dyDescent="0.25">
      <c r="B29" s="19" t="s">
        <v>40</v>
      </c>
      <c r="C29" s="142" t="s">
        <v>47</v>
      </c>
      <c r="D29" s="142"/>
      <c r="E29" s="142"/>
    </row>
    <row r="30" spans="1:5" x14ac:dyDescent="0.25">
      <c r="B30" s="19" t="s">
        <v>41</v>
      </c>
      <c r="C30" s="142" t="s">
        <v>50</v>
      </c>
      <c r="D30" s="142"/>
      <c r="E30" s="142"/>
    </row>
    <row r="31" spans="1:5" ht="33" customHeight="1" x14ac:dyDescent="0.25">
      <c r="B31" s="19" t="s">
        <v>15</v>
      </c>
      <c r="C31" s="142" t="s">
        <v>48</v>
      </c>
      <c r="D31" s="142"/>
      <c r="E31" s="142"/>
    </row>
    <row r="32" spans="1:5" x14ac:dyDescent="0.25">
      <c r="B32" s="19" t="s">
        <v>14</v>
      </c>
      <c r="C32" s="142" t="s">
        <v>42</v>
      </c>
      <c r="D32" s="142"/>
      <c r="E32" s="142"/>
    </row>
    <row r="33" spans="1:5" x14ac:dyDescent="0.25">
      <c r="B33" s="19" t="s">
        <v>43</v>
      </c>
      <c r="C33" s="142" t="s">
        <v>44</v>
      </c>
      <c r="D33" s="142"/>
      <c r="E33" s="142"/>
    </row>
    <row r="34" spans="1:5" x14ac:dyDescent="0.25">
      <c r="B34" s="19" t="s">
        <v>45</v>
      </c>
      <c r="C34" s="142" t="s">
        <v>49</v>
      </c>
      <c r="D34" s="142"/>
      <c r="E34" s="142"/>
    </row>
    <row r="35" spans="1:5" x14ac:dyDescent="0.25">
      <c r="B35" s="19"/>
      <c r="C35" s="20"/>
      <c r="D35" s="20"/>
      <c r="E35" s="20"/>
    </row>
    <row r="36" spans="1:5" ht="94.5" customHeight="1" x14ac:dyDescent="0.25">
      <c r="A36" s="6">
        <v>14</v>
      </c>
      <c r="B36" s="141" t="s">
        <v>51</v>
      </c>
      <c r="C36" s="141"/>
      <c r="D36" s="141"/>
      <c r="E36" s="141"/>
    </row>
    <row r="38" spans="1:5" x14ac:dyDescent="0.25">
      <c r="B38" s="7"/>
    </row>
    <row r="39" spans="1:5" x14ac:dyDescent="0.25">
      <c r="A39" s="140" t="s">
        <v>53</v>
      </c>
      <c r="B39" s="140"/>
      <c r="C39" s="140"/>
      <c r="D39" s="140"/>
      <c r="E39" s="140"/>
    </row>
  </sheetData>
  <sheetProtection password="F204" sheet="1" objects="1" scenarios="1"/>
  <mergeCells count="24">
    <mergeCell ref="A39:E39"/>
    <mergeCell ref="B10:E10"/>
    <mergeCell ref="B36:E36"/>
    <mergeCell ref="B26:E26"/>
    <mergeCell ref="C27:E27"/>
    <mergeCell ref="C28:E28"/>
    <mergeCell ref="C29:E29"/>
    <mergeCell ref="C30:E30"/>
    <mergeCell ref="C31:E31"/>
    <mergeCell ref="C32:E32"/>
    <mergeCell ref="C33:E33"/>
    <mergeCell ref="C34:E34"/>
    <mergeCell ref="B12:E12"/>
    <mergeCell ref="B14:E14"/>
    <mergeCell ref="B16:E16"/>
    <mergeCell ref="B20:E20"/>
    <mergeCell ref="B8:E8"/>
    <mergeCell ref="B18:E18"/>
    <mergeCell ref="B22:E22"/>
    <mergeCell ref="B24:E24"/>
    <mergeCell ref="B1:E1"/>
    <mergeCell ref="B2:E2"/>
    <mergeCell ref="B4:E4"/>
    <mergeCell ref="B6:E6"/>
  </mergeCells>
  <pageMargins left="0.7" right="0.7" top="0.75" bottom="0.75" header="0.3" footer="0.3"/>
  <pageSetup scale="73" orientation="portrait" horizontalDpi="1200" verticalDpi="1200" r:id="rId1"/>
  <headerFooter>
    <oddHeader>&amp;L&amp;"-,Bold"&amp;12Federal Funds Ledger Notes&amp;RPrinted &amp;D</oddHeader>
    <oddFooter>&amp;C&amp;P of &amp;N</oddFooter>
  </headerFooter>
  <rowBreaks count="1" manualBreakCount="1">
    <brk id="3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Notes!Print_Area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Troy Keener</cp:lastModifiedBy>
  <cp:lastPrinted>2013-07-30T14:38:06Z</cp:lastPrinted>
  <dcterms:created xsi:type="dcterms:W3CDTF">2013-05-11T20:19:37Z</dcterms:created>
  <dcterms:modified xsi:type="dcterms:W3CDTF">2013-11-25T15:16:39Z</dcterms:modified>
</cp:coreProperties>
</file>