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ADOT\FORMS\"/>
    </mc:Choice>
  </mc:AlternateContent>
  <xr:revisionPtr revIDLastSave="0" documentId="13_ncr:1_{E74B3E46-4623-495E-83F0-082B36DAF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7 &amp; 414" sheetId="1" r:id="rId1"/>
  </sheets>
  <definedNames>
    <definedName name="_xlnm.Print_Area" localSheetId="0">'407 &amp; 414'!$A$1:$I$50</definedName>
  </definedNames>
  <calcPr calcId="181029"/>
</workbook>
</file>

<file path=xl/calcChain.xml><?xml version="1.0" encoding="utf-8"?>
<calcChain xmlns="http://schemas.openxmlformats.org/spreadsheetml/2006/main">
  <c r="F11" i="1" l="1"/>
  <c r="H11" i="1" s="1"/>
  <c r="I11" i="1" s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23" i="1"/>
  <c r="B33" i="1"/>
  <c r="I18" i="1" l="1"/>
  <c r="D23" i="1" s="1"/>
  <c r="H23" i="1" s="1"/>
  <c r="B34" i="1" l="1"/>
  <c r="I48" i="1"/>
  <c r="D33" i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owner</author>
  </authors>
  <commentList>
    <comment ref="D10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Enter Station without the + sign.</t>
        </r>
      </text>
    </comment>
    <comment ref="E10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Enter Station without the + sign.
</t>
        </r>
      </text>
    </comment>
    <comment ref="G10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For areas with varying widths such as tapers, use average width.
</t>
        </r>
      </text>
    </comment>
    <comment ref="E47" authorId="1" shapeId="0" xr:uid="{1141D147-1266-42EF-AE5D-3CA7D6D5A384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  <comment ref="E48" authorId="1" shapeId="0" xr:uid="{27ED5A53-7C99-4534-ACC0-F1E7D000DE44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</commentList>
</comments>
</file>

<file path=xl/sharedStrings.xml><?xml version="1.0" encoding="utf-8"?>
<sst xmlns="http://schemas.openxmlformats.org/spreadsheetml/2006/main" count="44" uniqueCount="40">
  <si>
    <t>Project Number:</t>
  </si>
  <si>
    <t>Tracs Number:</t>
  </si>
  <si>
    <t>Lot Number:</t>
  </si>
  <si>
    <t>Date:</t>
  </si>
  <si>
    <t>Location</t>
  </si>
  <si>
    <t xml:space="preserve">From Station  </t>
  </si>
  <si>
    <t>Calculated Tons Required  =</t>
  </si>
  <si>
    <t>X</t>
  </si>
  <si>
    <t>=</t>
  </si>
  <si>
    <t>Tons</t>
  </si>
  <si>
    <t>-</t>
  </si>
  <si>
    <t>%</t>
  </si>
  <si>
    <t>Remarks:</t>
  </si>
  <si>
    <t xml:space="preserve">Ton </t>
  </si>
  <si>
    <t>Mineral Admixture Deduction (If applicable)</t>
  </si>
  <si>
    <t>Contractor's Signature:</t>
  </si>
  <si>
    <t>Inspector's Signature:</t>
  </si>
  <si>
    <t>pounds per square yard</t>
  </si>
  <si>
    <t>CALCULATION OF QUANTITY REQUIRED (Tons)</t>
  </si>
  <si>
    <t xml:space="preserve">Total Calculated Square Yards in Lot = </t>
  </si>
  <si>
    <t xml:space="preserve">Actual Quantity Placed = </t>
  </si>
  <si>
    <t>(Quantity Required)</t>
  </si>
  <si>
    <t>If the quantity in a spread lot is found to vary by more than +5.0 percent from the required quantity, as determined in accordance with Subsection 414-6.04, no payment will be made for the material which exceeds the +5.0 percent, including asphalt-rubber and mineral admiixture.</t>
  </si>
  <si>
    <t>Determination of Lot Material Spread Quantity Required for</t>
  </si>
  <si>
    <t xml:space="preserve"> Acceptance and Payment of ACFC (407) and AR-ACFC (414)</t>
  </si>
  <si>
    <t>Length (SF)</t>
  </si>
  <si>
    <t>Average Width (SF)</t>
  </si>
  <si>
    <t>Calculated Quantity (SF)</t>
  </si>
  <si>
    <t>Total Calc. Sq Yds in Lot  X  Target Spread Rate</t>
  </si>
  <si>
    <t>Target Spread Rate (in Special Provisions)</t>
  </si>
  <si>
    <t>Calculated Quantity    (SY)</t>
  </si>
  <si>
    <t>CALCULATION OF VARIANCE</t>
  </si>
  <si>
    <t>Tons over 5%</t>
  </si>
  <si>
    <t xml:space="preserve">To        Station  </t>
  </si>
  <si>
    <t>Material:</t>
  </si>
  <si>
    <t>TONS</t>
  </si>
  <si>
    <t>% Variance from Required Quantity</t>
  </si>
  <si>
    <t>(Quantity Placed) - (Quantity Required) x 100   =</t>
  </si>
  <si>
    <t xml:space="preserve">X   100 </t>
  </si>
  <si>
    <t xml:space="preserve">Asphalt Cement Deduction (If applicable):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</si>
</sst>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\+0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7" fillId="0" borderId="0" applyFill="0" applyBorder="0" applyAlignment="0" applyProtection="0"/>
  </cellStyleXfs>
  <cellXfs count="77">
    <xf numFmtId="0" fontId="0" fillId="0" borderId="0" xfId="0"/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39" fontId="1" fillId="0" borderId="1" xfId="1" applyNumberFormat="1" applyFill="1" applyBorder="1" applyProtection="1"/>
    <xf numFmtId="39" fontId="0" fillId="0" borderId="1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3" fontId="2" fillId="0" borderId="0" xfId="0" applyNumberFormat="1" applyFont="1"/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2" fontId="0" fillId="3" borderId="20" xfId="0" applyNumberFormat="1" applyFill="1" applyBorder="1" applyAlignment="1" applyProtection="1">
      <alignment horizontal="center"/>
      <protection locked="0"/>
    </xf>
    <xf numFmtId="4" fontId="2" fillId="0" borderId="4" xfId="1" applyNumberFormat="1" applyFont="1" applyBorder="1" applyAlignment="1" applyProtection="1">
      <alignment horizontal="center"/>
    </xf>
    <xf numFmtId="4" fontId="2" fillId="0" borderId="4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9" fontId="1" fillId="0" borderId="3" xfId="1" applyNumberFormat="1" applyFill="1" applyBorder="1" applyAlignment="1" applyProtection="1">
      <alignment horizontal="center"/>
    </xf>
    <xf numFmtId="39" fontId="1" fillId="2" borderId="6" xfId="1" applyNumberFormat="1" applyFill="1" applyBorder="1" applyAlignment="1" applyProtection="1">
      <alignment horizontal="right"/>
    </xf>
    <xf numFmtId="39" fontId="2" fillId="2" borderId="6" xfId="1" applyNumberFormat="1" applyFont="1" applyFill="1" applyBorder="1" applyAlignment="1" applyProtection="1">
      <alignment horizontal="right"/>
    </xf>
    <xf numFmtId="39" fontId="1" fillId="3" borderId="4" xfId="1" applyNumberFormat="1" applyFill="1" applyBorder="1" applyAlignment="1" applyProtection="1">
      <alignment horizontal="center"/>
      <protection locked="0"/>
    </xf>
    <xf numFmtId="0" fontId="8" fillId="0" borderId="0" xfId="0" quotePrefix="1" applyFont="1"/>
    <xf numFmtId="0" fontId="0" fillId="0" borderId="0" xfId="0" quotePrefix="1"/>
    <xf numFmtId="43" fontId="2" fillId="0" borderId="2" xfId="1" applyFont="1" applyBorder="1" applyAlignment="1" applyProtection="1">
      <alignment horizontal="right"/>
    </xf>
    <xf numFmtId="2" fontId="9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10" fontId="2" fillId="0" borderId="2" xfId="2" applyNumberFormat="1" applyFont="1" applyFill="1" applyBorder="1" applyAlignment="1" applyProtection="1"/>
    <xf numFmtId="2" fontId="0" fillId="0" borderId="2" xfId="0" applyNumberFormat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8" fillId="0" borderId="0" xfId="0" quotePrefix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right"/>
    </xf>
    <xf numFmtId="4" fontId="0" fillId="0" borderId="5" xfId="0" applyNumberFormat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4" fontId="2" fillId="0" borderId="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theme="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4</xdr:row>
          <xdr:rowOff>19050</xdr:rowOff>
        </xdr:from>
        <xdr:to>
          <xdr:col>8</xdr:col>
          <xdr:colOff>114300</xdr:colOff>
          <xdr:row>5</xdr:row>
          <xdr:rowOff>19050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</xdr:row>
          <xdr:rowOff>28575</xdr:rowOff>
        </xdr:from>
        <xdr:to>
          <xdr:col>7</xdr:col>
          <xdr:colOff>152400</xdr:colOff>
          <xdr:row>5</xdr:row>
          <xdr:rowOff>9525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0"/>
  <sheetViews>
    <sheetView showGridLines="0" tabSelected="1" workbookViewId="0">
      <selection activeCell="A41" sqref="A41:I45"/>
    </sheetView>
  </sheetViews>
  <sheetFormatPr defaultRowHeight="12.75" x14ac:dyDescent="0.2"/>
  <cols>
    <col min="1" max="2" width="9.28515625" customWidth="1"/>
    <col min="3" max="3" width="8.85546875" customWidth="1"/>
    <col min="4" max="5" width="11.28515625" customWidth="1"/>
    <col min="6" max="6" width="11.28515625" bestFit="1" customWidth="1"/>
    <col min="7" max="7" width="8.7109375" customWidth="1"/>
    <col min="8" max="8" width="12.5703125" customWidth="1"/>
    <col min="9" max="9" width="12.28515625" customWidth="1"/>
  </cols>
  <sheetData>
    <row r="1" spans="1:9" x14ac:dyDescent="0.2">
      <c r="A1" s="54" t="s">
        <v>23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54" t="s">
        <v>24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9" ht="12.75" customHeight="1" x14ac:dyDescent="0.2">
      <c r="A4" s="53" t="s">
        <v>0</v>
      </c>
      <c r="B4" s="53"/>
      <c r="C4" s="50"/>
      <c r="D4" s="50"/>
      <c r="E4" s="14" t="s">
        <v>34</v>
      </c>
      <c r="F4" s="40"/>
      <c r="G4" s="40"/>
      <c r="H4" s="40"/>
      <c r="I4" s="40"/>
    </row>
    <row r="5" spans="1:9" x14ac:dyDescent="0.2">
      <c r="A5" s="53" t="s">
        <v>1</v>
      </c>
      <c r="B5" s="53"/>
      <c r="C5" s="51"/>
      <c r="D5" s="51"/>
      <c r="E5" s="15" t="s">
        <v>2</v>
      </c>
      <c r="F5" s="12"/>
    </row>
    <row r="6" spans="1:9" x14ac:dyDescent="0.2">
      <c r="A6" s="53" t="s">
        <v>3</v>
      </c>
      <c r="B6" s="53"/>
      <c r="C6" s="58"/>
      <c r="D6" s="58"/>
      <c r="F6" s="35"/>
      <c r="G6" s="35"/>
      <c r="H6" s="35"/>
      <c r="I6" s="35"/>
    </row>
    <row r="7" spans="1:9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9" ht="16.5" customHeight="1" x14ac:dyDescent="0.2">
      <c r="A8" s="55" t="s">
        <v>18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2" t="s">
        <v>29</v>
      </c>
      <c r="B9" s="52"/>
      <c r="C9" s="52"/>
      <c r="D9" s="52"/>
      <c r="E9" s="20"/>
      <c r="F9" s="56" t="s">
        <v>17</v>
      </c>
      <c r="G9" s="56"/>
      <c r="H9" s="56"/>
      <c r="I9" s="57"/>
    </row>
    <row r="10" spans="1:9" ht="38.25" x14ac:dyDescent="0.2">
      <c r="A10" s="59" t="s">
        <v>4</v>
      </c>
      <c r="B10" s="60"/>
      <c r="C10" s="61"/>
      <c r="D10" s="17" t="s">
        <v>5</v>
      </c>
      <c r="E10" s="17" t="s">
        <v>33</v>
      </c>
      <c r="F10" s="17" t="s">
        <v>25</v>
      </c>
      <c r="G10" s="17" t="s">
        <v>26</v>
      </c>
      <c r="H10" s="18" t="s">
        <v>27</v>
      </c>
      <c r="I10" s="19" t="s">
        <v>30</v>
      </c>
    </row>
    <row r="11" spans="1:9" x14ac:dyDescent="0.2">
      <c r="A11" s="46"/>
      <c r="B11" s="47"/>
      <c r="C11" s="48"/>
      <c r="D11" s="1"/>
      <c r="E11" s="1"/>
      <c r="F11" s="7" t="str">
        <f t="shared" ref="F11:F17" si="0">IF(D11*E11=0,"",E11-D11)</f>
        <v/>
      </c>
      <c r="G11" s="3"/>
      <c r="H11" s="24" t="str">
        <f>IF(D11*E11=0,"",F11*G11)</f>
        <v/>
      </c>
      <c r="I11" s="25" t="str">
        <f>IF(D11*E11=0,"",H11/9)</f>
        <v/>
      </c>
    </row>
    <row r="12" spans="1:9" x14ac:dyDescent="0.2">
      <c r="A12" s="46"/>
      <c r="B12" s="47"/>
      <c r="C12" s="48"/>
      <c r="D12" s="1"/>
      <c r="E12" s="1"/>
      <c r="F12" s="7" t="str">
        <f t="shared" si="0"/>
        <v/>
      </c>
      <c r="G12" s="3"/>
      <c r="H12" s="24" t="str">
        <f t="shared" ref="H12:H17" si="1">IF(D12*E12=0,"",F12*G12)</f>
        <v/>
      </c>
      <c r="I12" s="25" t="str">
        <f t="shared" ref="I12:I17" si="2">IF(D12*E12=0,"",H12/9)</f>
        <v/>
      </c>
    </row>
    <row r="13" spans="1:9" x14ac:dyDescent="0.2">
      <c r="A13" s="46"/>
      <c r="B13" s="47"/>
      <c r="C13" s="48"/>
      <c r="D13" s="1"/>
      <c r="E13" s="1"/>
      <c r="F13" s="7" t="str">
        <f t="shared" si="0"/>
        <v/>
      </c>
      <c r="G13" s="3"/>
      <c r="H13" s="24" t="str">
        <f t="shared" si="1"/>
        <v/>
      </c>
      <c r="I13" s="25" t="str">
        <f t="shared" si="2"/>
        <v/>
      </c>
    </row>
    <row r="14" spans="1:9" x14ac:dyDescent="0.2">
      <c r="A14" s="46"/>
      <c r="B14" s="47"/>
      <c r="C14" s="48"/>
      <c r="D14" s="1"/>
      <c r="E14" s="1"/>
      <c r="F14" s="8" t="str">
        <f t="shared" si="0"/>
        <v/>
      </c>
      <c r="G14" s="3"/>
      <c r="H14" s="24" t="str">
        <f t="shared" si="1"/>
        <v/>
      </c>
      <c r="I14" s="25" t="str">
        <f t="shared" si="2"/>
        <v/>
      </c>
    </row>
    <row r="15" spans="1:9" x14ac:dyDescent="0.2">
      <c r="A15" s="46"/>
      <c r="B15" s="47"/>
      <c r="C15" s="48"/>
      <c r="D15" s="2"/>
      <c r="E15" s="2"/>
      <c r="F15" s="8" t="str">
        <f t="shared" si="0"/>
        <v/>
      </c>
      <c r="G15" s="3"/>
      <c r="H15" s="24" t="str">
        <f t="shared" si="1"/>
        <v/>
      </c>
      <c r="I15" s="25" t="str">
        <f t="shared" si="2"/>
        <v/>
      </c>
    </row>
    <row r="16" spans="1:9" x14ac:dyDescent="0.2">
      <c r="A16" s="46"/>
      <c r="B16" s="47"/>
      <c r="C16" s="48"/>
      <c r="D16" s="2"/>
      <c r="E16" s="2"/>
      <c r="F16" s="8" t="str">
        <f t="shared" si="0"/>
        <v/>
      </c>
      <c r="G16" s="3"/>
      <c r="H16" s="24" t="str">
        <f t="shared" si="1"/>
        <v/>
      </c>
      <c r="I16" s="25" t="str">
        <f t="shared" si="2"/>
        <v/>
      </c>
    </row>
    <row r="17" spans="1:9" x14ac:dyDescent="0.2">
      <c r="A17" s="46"/>
      <c r="B17" s="47"/>
      <c r="C17" s="48"/>
      <c r="D17" s="2"/>
      <c r="E17" s="2"/>
      <c r="F17" s="8" t="str">
        <f t="shared" si="0"/>
        <v/>
      </c>
      <c r="G17" s="3"/>
      <c r="H17" s="24" t="str">
        <f t="shared" si="1"/>
        <v/>
      </c>
      <c r="I17" s="25" t="str">
        <f t="shared" si="2"/>
        <v/>
      </c>
    </row>
    <row r="18" spans="1:9" x14ac:dyDescent="0.2">
      <c r="A18" s="44" t="s">
        <v>19</v>
      </c>
      <c r="B18" s="44"/>
      <c r="C18" s="44"/>
      <c r="D18" s="44"/>
      <c r="E18" s="44"/>
      <c r="F18" s="44"/>
      <c r="G18" s="44"/>
      <c r="H18" s="44"/>
      <c r="I18" s="26" t="str">
        <f>IF(SUM(I11:I17)=0,"",SUM(I11:I17))</f>
        <v/>
      </c>
    </row>
    <row r="19" spans="1:9" x14ac:dyDescent="0.2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2">
      <c r="A20" s="39" t="s">
        <v>6</v>
      </c>
      <c r="B20" s="39"/>
      <c r="C20" s="39"/>
      <c r="D20" s="36" t="s">
        <v>28</v>
      </c>
      <c r="E20" s="36"/>
      <c r="F20" s="36"/>
      <c r="G20" s="36"/>
      <c r="H20" s="37" t="s">
        <v>8</v>
      </c>
      <c r="I20" s="23" t="s">
        <v>9</v>
      </c>
    </row>
    <row r="21" spans="1:9" x14ac:dyDescent="0.2">
      <c r="A21" s="35"/>
      <c r="B21" s="35"/>
      <c r="C21" s="35"/>
      <c r="D21" s="45">
        <v>2000</v>
      </c>
      <c r="E21" s="45"/>
      <c r="F21" s="45"/>
      <c r="G21" s="45"/>
      <c r="H21" s="38"/>
      <c r="I21" s="13"/>
    </row>
    <row r="22" spans="1:9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2">
      <c r="A23" s="35"/>
      <c r="B23" s="35"/>
      <c r="C23" s="35"/>
      <c r="D23" s="21" t="str">
        <f>I18</f>
        <v/>
      </c>
      <c r="E23" s="22" t="s">
        <v>7</v>
      </c>
      <c r="F23" s="22" t="str">
        <f>IF(E9="","",E9)</f>
        <v/>
      </c>
      <c r="G23" s="4" t="s">
        <v>8</v>
      </c>
      <c r="H23" s="9" t="str">
        <f>IF(D23="","",IF(F23="","",D23*F23/D24))</f>
        <v/>
      </c>
      <c r="I23" s="16" t="s">
        <v>35</v>
      </c>
    </row>
    <row r="24" spans="1:9" x14ac:dyDescent="0.2">
      <c r="A24" s="35"/>
      <c r="B24" s="35"/>
      <c r="C24" s="35"/>
      <c r="D24" s="76">
        <v>2000</v>
      </c>
      <c r="E24" s="76"/>
      <c r="F24" s="76"/>
      <c r="G24" s="54"/>
      <c r="H24" s="54"/>
      <c r="I24" s="54"/>
    </row>
    <row r="25" spans="1:9" x14ac:dyDescent="0.2">
      <c r="A25" s="35"/>
      <c r="B25" s="35"/>
      <c r="C25" s="35"/>
      <c r="D25" s="35"/>
      <c r="E25" s="35"/>
      <c r="F25" s="35"/>
      <c r="G25" s="35"/>
      <c r="H25" s="35"/>
      <c r="I25" s="35"/>
    </row>
    <row r="26" spans="1:9" ht="6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</row>
    <row r="27" spans="1:9" ht="16.5" customHeight="1" x14ac:dyDescent="0.2">
      <c r="A27" s="49" t="s">
        <v>31</v>
      </c>
      <c r="B27" s="49"/>
      <c r="C27" s="49"/>
      <c r="D27" s="49"/>
      <c r="E27" s="49"/>
      <c r="F27" s="49"/>
      <c r="G27" s="49"/>
      <c r="H27" s="49"/>
      <c r="I27" s="49"/>
    </row>
    <row r="28" spans="1:9" ht="16.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2">
      <c r="A29" s="39" t="s">
        <v>20</v>
      </c>
      <c r="B29" s="39"/>
      <c r="C29" s="39"/>
      <c r="D29" s="27"/>
      <c r="E29" t="s">
        <v>9</v>
      </c>
      <c r="F29" s="54"/>
      <c r="G29" s="54"/>
      <c r="H29" s="54"/>
      <c r="I29" s="54"/>
    </row>
    <row r="30" spans="1:9" ht="36" customHeight="1" x14ac:dyDescent="0.2">
      <c r="A30" s="42" t="s">
        <v>37</v>
      </c>
      <c r="B30" s="42"/>
      <c r="C30" s="42"/>
      <c r="D30" s="42"/>
      <c r="E30" s="42"/>
      <c r="F30" s="35" t="s">
        <v>36</v>
      </c>
      <c r="G30" s="35"/>
      <c r="H30" s="35"/>
    </row>
    <row r="31" spans="1:9" x14ac:dyDescent="0.2">
      <c r="A31" s="35" t="s">
        <v>21</v>
      </c>
      <c r="B31" s="35"/>
      <c r="C31" s="35"/>
      <c r="D31" s="35"/>
      <c r="E31" s="35"/>
    </row>
    <row r="32" spans="1:9" x14ac:dyDescent="0.2">
      <c r="F32" s="28"/>
      <c r="G32" s="28"/>
      <c r="H32" s="28"/>
    </row>
    <row r="33" spans="1:9" ht="15.75" x14ac:dyDescent="0.25">
      <c r="B33" s="30" t="str">
        <f>IF(D29="","",D29)</f>
        <v/>
      </c>
      <c r="C33" s="31" t="s">
        <v>10</v>
      </c>
      <c r="D33" s="32" t="str">
        <f>IF(H23="","",H23)</f>
        <v/>
      </c>
      <c r="E33" s="33" t="s">
        <v>38</v>
      </c>
      <c r="F33" s="13" t="s">
        <v>8</v>
      </c>
      <c r="G33" s="6" t="str">
        <f>IF(B33="","",IF(D33="","",(B33-D33)/B34*100))</f>
        <v/>
      </c>
      <c r="H33" s="29" t="s">
        <v>11</v>
      </c>
      <c r="I33" s="13"/>
    </row>
    <row r="34" spans="1:9" x14ac:dyDescent="0.2">
      <c r="B34" s="43" t="str">
        <f>H23</f>
        <v/>
      </c>
      <c r="C34" s="43"/>
      <c r="D34" s="43"/>
    </row>
    <row r="35" spans="1:9" x14ac:dyDescent="0.2">
      <c r="A35" s="35"/>
      <c r="B35" s="35"/>
      <c r="C35" s="35"/>
      <c r="D35" s="35"/>
    </row>
    <row r="36" spans="1:9" ht="12.75" customHeight="1" x14ac:dyDescent="0.2">
      <c r="A36" s="41" t="s">
        <v>22</v>
      </c>
      <c r="B36" s="41"/>
      <c r="C36" s="41"/>
      <c r="D36" s="41"/>
      <c r="E36" s="41"/>
      <c r="F36" s="41"/>
      <c r="G36" s="41"/>
      <c r="H36" s="41"/>
      <c r="I36" s="41"/>
    </row>
    <row r="37" spans="1:9" x14ac:dyDescent="0.2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2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2">
      <c r="A39" s="41"/>
      <c r="B39" s="41"/>
      <c r="C39" s="41"/>
      <c r="D39" s="41"/>
      <c r="E39" s="41"/>
      <c r="F39" s="41"/>
      <c r="G39" s="41"/>
      <c r="H39" s="41"/>
      <c r="I39" s="41"/>
    </row>
    <row r="40" spans="1:9" x14ac:dyDescent="0.2">
      <c r="A40" s="5" t="s">
        <v>12</v>
      </c>
      <c r="B40" s="66"/>
      <c r="C40" s="66"/>
      <c r="D40" s="66"/>
      <c r="E40" s="66"/>
      <c r="F40" s="66"/>
      <c r="G40" s="66"/>
      <c r="H40" s="66"/>
      <c r="I40" s="66"/>
    </row>
    <row r="41" spans="1:9" x14ac:dyDescent="0.2">
      <c r="A41" s="67"/>
      <c r="B41" s="68"/>
      <c r="C41" s="68"/>
      <c r="D41" s="68"/>
      <c r="E41" s="68"/>
      <c r="F41" s="68"/>
      <c r="G41" s="68"/>
      <c r="H41" s="68"/>
      <c r="I41" s="69"/>
    </row>
    <row r="42" spans="1:9" x14ac:dyDescent="0.2">
      <c r="A42" s="70"/>
      <c r="B42" s="71"/>
      <c r="C42" s="71"/>
      <c r="D42" s="71"/>
      <c r="E42" s="71"/>
      <c r="F42" s="71"/>
      <c r="G42" s="71"/>
      <c r="H42" s="71"/>
      <c r="I42" s="72"/>
    </row>
    <row r="43" spans="1:9" x14ac:dyDescent="0.2">
      <c r="A43" s="70"/>
      <c r="B43" s="71"/>
      <c r="C43" s="71"/>
      <c r="D43" s="71"/>
      <c r="E43" s="71"/>
      <c r="F43" s="71"/>
      <c r="G43" s="71"/>
      <c r="H43" s="71"/>
      <c r="I43" s="72"/>
    </row>
    <row r="44" spans="1:9" x14ac:dyDescent="0.2">
      <c r="A44" s="70"/>
      <c r="B44" s="71"/>
      <c r="C44" s="71"/>
      <c r="D44" s="71"/>
      <c r="E44" s="71"/>
      <c r="F44" s="71"/>
      <c r="G44" s="71"/>
      <c r="H44" s="71"/>
      <c r="I44" s="72"/>
    </row>
    <row r="45" spans="1:9" x14ac:dyDescent="0.2">
      <c r="A45" s="73"/>
      <c r="B45" s="74"/>
      <c r="C45" s="74"/>
      <c r="D45" s="74"/>
      <c r="E45" s="74"/>
      <c r="F45" s="74"/>
      <c r="G45" s="74"/>
      <c r="H45" s="74"/>
      <c r="I45" s="75"/>
    </row>
    <row r="46" spans="1:9" x14ac:dyDescent="0.2">
      <c r="A46" s="63"/>
      <c r="B46" s="63"/>
      <c r="C46" s="63"/>
      <c r="D46" s="63"/>
      <c r="E46" s="63"/>
      <c r="F46" s="63"/>
      <c r="G46" s="63"/>
      <c r="H46" s="63"/>
      <c r="I46" s="63"/>
    </row>
    <row r="47" spans="1:9" x14ac:dyDescent="0.2">
      <c r="A47" s="39" t="s">
        <v>39</v>
      </c>
      <c r="B47" s="39"/>
      <c r="C47" s="39"/>
      <c r="D47" s="39"/>
      <c r="E47" s="34"/>
      <c r="F47" t="s">
        <v>13</v>
      </c>
      <c r="H47" s="10"/>
      <c r="I47" s="10"/>
    </row>
    <row r="48" spans="1:9" x14ac:dyDescent="0.2">
      <c r="A48" s="39" t="s">
        <v>14</v>
      </c>
      <c r="B48" s="39"/>
      <c r="C48" s="39"/>
      <c r="D48" s="39"/>
      <c r="E48" s="34"/>
      <c r="F48" t="s">
        <v>13</v>
      </c>
      <c r="H48" s="5" t="s">
        <v>32</v>
      </c>
      <c r="I48" s="11">
        <f>IF(D29&gt;H23,D29-(H23*1.05),0)</f>
        <v>0</v>
      </c>
    </row>
    <row r="49" spans="1:9" x14ac:dyDescent="0.2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2">
      <c r="A50" s="62" t="s">
        <v>15</v>
      </c>
      <c r="B50" s="62"/>
      <c r="C50" s="65"/>
      <c r="D50" s="65"/>
      <c r="E50" s="65"/>
      <c r="F50" s="62" t="s">
        <v>16</v>
      </c>
      <c r="G50" s="62"/>
      <c r="H50" s="64"/>
      <c r="I50" s="64"/>
    </row>
  </sheetData>
  <sheetProtection algorithmName="SHA-512" hashValue="3lTr+WJeGT+aeFnUU0TuRXyOt1U/JdkQntgkpcD2D6kK32SwQsr3MPqpCRkq0q0SDRH3VEEk3fIsMxx3GLCqbQ==" saltValue="D5nBtuDaHwIsTCS55LM6sg==" spinCount="100000" sheet="1" deleteColumns="0" selectLockedCells="1" autoFilter="0"/>
  <mergeCells count="57">
    <mergeCell ref="B40:I40"/>
    <mergeCell ref="A41:I45"/>
    <mergeCell ref="F6:I6"/>
    <mergeCell ref="A23:C23"/>
    <mergeCell ref="A24:C24"/>
    <mergeCell ref="G24:I24"/>
    <mergeCell ref="A35:D35"/>
    <mergeCell ref="A13:C13"/>
    <mergeCell ref="D24:F24"/>
    <mergeCell ref="F29:I29"/>
    <mergeCell ref="A17:C17"/>
    <mergeCell ref="A50:B50"/>
    <mergeCell ref="A46:I46"/>
    <mergeCell ref="A49:I49"/>
    <mergeCell ref="H50:I50"/>
    <mergeCell ref="F50:G50"/>
    <mergeCell ref="C50:E50"/>
    <mergeCell ref="A47:D47"/>
    <mergeCell ref="A48:D48"/>
    <mergeCell ref="A15:C15"/>
    <mergeCell ref="A1:I1"/>
    <mergeCell ref="A2:I2"/>
    <mergeCell ref="A3:I3"/>
    <mergeCell ref="A7:I7"/>
    <mergeCell ref="A8:I8"/>
    <mergeCell ref="F9:I9"/>
    <mergeCell ref="A6:B6"/>
    <mergeCell ref="A11:C11"/>
    <mergeCell ref="A12:C12"/>
    <mergeCell ref="C6:D6"/>
    <mergeCell ref="A10:C10"/>
    <mergeCell ref="C5:D5"/>
    <mergeCell ref="A9:D9"/>
    <mergeCell ref="A4:B4"/>
    <mergeCell ref="A5:B5"/>
    <mergeCell ref="A14:C14"/>
    <mergeCell ref="F4:I4"/>
    <mergeCell ref="A36:I39"/>
    <mergeCell ref="A29:C29"/>
    <mergeCell ref="A30:E30"/>
    <mergeCell ref="A31:E31"/>
    <mergeCell ref="F30:H30"/>
    <mergeCell ref="B34:D34"/>
    <mergeCell ref="A18:H18"/>
    <mergeCell ref="A25:I25"/>
    <mergeCell ref="A26:I26"/>
    <mergeCell ref="D21:G21"/>
    <mergeCell ref="A16:C16"/>
    <mergeCell ref="A27:I27"/>
    <mergeCell ref="A28:I28"/>
    <mergeCell ref="A22:I22"/>
    <mergeCell ref="C4:D4"/>
    <mergeCell ref="A19:I19"/>
    <mergeCell ref="D20:G20"/>
    <mergeCell ref="H20:H21"/>
    <mergeCell ref="A20:C20"/>
    <mergeCell ref="A21:C21"/>
  </mergeCells>
  <phoneticPr fontId="6" type="noConversion"/>
  <conditionalFormatting sqref="I48">
    <cfRule type="expression" dxfId="1" priority="1" stopIfTrue="1">
      <formula>$I$48&gt;0</formula>
    </cfRule>
    <cfRule type="cellIs" dxfId="0" priority="2" stopIfTrue="1" operator="lessThan">
      <formula>0</formula>
    </cfRule>
  </conditionalFormatting>
  <pageMargins left="0.75" right="0.25" top="0.65" bottom="0.25" header="0.3" footer="0.3"/>
  <pageSetup firstPageNumber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Box2">
              <controlPr defaultSize="0" autoFill="0" autoLine="0" autoPict="0">
                <anchor moveWithCells="1" sizeWithCells="1">
                  <from>
                    <xdr:col>7</xdr:col>
                    <xdr:colOff>276225</xdr:colOff>
                    <xdr:row>4</xdr:row>
                    <xdr:rowOff>19050</xdr:rowOff>
                  </from>
                  <to>
                    <xdr:col>8</xdr:col>
                    <xdr:colOff>114300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Box1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4</xdr:row>
                    <xdr:rowOff>28575</xdr:rowOff>
                  </from>
                  <to>
                    <xdr:col>7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407 &amp; 414</vt:lpstr>
      <vt:lpstr>'407 &amp; 414'!Print_Area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Montez</dc:creator>
  <cp:lastModifiedBy>owner</cp:lastModifiedBy>
  <cp:lastPrinted>2023-06-14T00:48:11Z</cp:lastPrinted>
  <dcterms:created xsi:type="dcterms:W3CDTF">2012-07-20T22:27:19Z</dcterms:created>
  <dcterms:modified xsi:type="dcterms:W3CDTF">2023-06-16T01:33:45Z</dcterms:modified>
</cp:coreProperties>
</file>