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140" yWindow="-75" windowWidth="22335" windowHeight="12120" tabRatio="924" activeTab="1"/>
  </bookViews>
  <sheets>
    <sheet name="1. Guidance" sheetId="35" r:id="rId1"/>
    <sheet name="2. Application" sheetId="1" r:id="rId2"/>
    <sheet name="3. Cover Letter" sheetId="14" r:id="rId3"/>
    <sheet name="4. 100% Cost Estimate " sheetId="40" r:id="rId4"/>
    <sheet name="5. 94.3 Spot Improvement" sheetId="39" r:id="rId5"/>
    <sheet name="6. Mixed" sheetId="42" r:id="rId6"/>
    <sheet name="7. State Cost Estimate" sheetId="36" r:id="rId7"/>
    <sheet name="8. BC Ratio Tabulation" sheetId="13" r:id="rId8"/>
    <sheet name="Table1" sheetId="37" r:id="rId9"/>
    <sheet name="Table2" sheetId="27" r:id="rId10"/>
    <sheet name="9. Crash Data" sheetId="34" r:id="rId11"/>
    <sheet name="10. Equip Cert" sheetId="38" r:id="rId12"/>
  </sheets>
  <definedNames>
    <definedName name="Access_Management">Table2!$H$2:$H$13</definedName>
    <definedName name="ADOT_Districts">Table2!$E$2:$E$10</definedName>
    <definedName name="Advanced_Technology_and_ITS">Table2!$I$2:$I$4</definedName>
    <definedName name="Alignment">Table2!$J$2:$J$5</definedName>
    <definedName name="Animal_Related">Table2!$K$2</definedName>
    <definedName name="Behavior_Related">Table1!$B$2:$B$7</definedName>
    <definedName name="COG_MPO">Table2!$B$2:$B$13</definedName>
    <definedName name="COGMPO">#REF!</definedName>
    <definedName name="Cost_Estimate_Tab" localSheetId="9">Table2!$D$2:$D$6</definedName>
    <definedName name="CostEstimateTab">Table2!$D$2:$D$7</definedName>
    <definedName name="County">#REF!</definedName>
    <definedName name="Data">Table1!$I$2:$I$3</definedName>
    <definedName name="Emphasis_Area">Table1!$A$2:$A$6</definedName>
    <definedName name="Enhance_Curve_Delineation">Table1!$F$2:$F$7</definedName>
    <definedName name="Focus_Area">Table2!$C$2:$C$4</definedName>
    <definedName name="HSIP_Funcitional_Class">Table2!$F$2:$F$15</definedName>
    <definedName name="HSIP_Improvement_Category">Table2!$G$2:$G$21</definedName>
    <definedName name="HSIPInclusions">Table2!$AB$2:$AB$29</definedName>
    <definedName name="Infrastructure_Upgrades">Table1!$D$2:$D$11</definedName>
    <definedName name="Interchange_Design">Table2!$L$2:$L$9</definedName>
    <definedName name="Intersection_Geometry">Table2!$M$2:$M$31</definedName>
    <definedName name="Intersection_Traffic_Control">Table2!$N$2:$N$56</definedName>
    <definedName name="Intersections">Table1!$C$2:$C$8</definedName>
    <definedName name="Lane_Departure">Table1!$E$2:$E$7</definedName>
    <definedName name="Lighting">Table2!$O$2:$O$8</definedName>
    <definedName name="Minimize_Crash_Severity">Table1!$G$2:$G$3</definedName>
    <definedName name="Miscellaneous">Table2!$P$2</definedName>
    <definedName name="Non_Infrastructure">Table2!$Q$2:$Q$9</definedName>
    <definedName name="Parking">Table2!$R$2:$R$6</definedName>
    <definedName name="Pedestrians">Table1!$H$2:$H$7</definedName>
    <definedName name="Pedestrians_and_Bicyclists">Table2!$S$2:$S$19</definedName>
    <definedName name="_xlnm.Print_Area" localSheetId="11">'10. Equip Cert'!$D$1:$R$51</definedName>
    <definedName name="_xlnm.Print_Area" localSheetId="1">'2. Application'!$A$1:$G$116</definedName>
    <definedName name="_xlnm.Print_Area" localSheetId="2">'3. Cover Letter'!$D$1:$R$52</definedName>
    <definedName name="_xlnm.Print_Area" localSheetId="3">'4. 100% Cost Estimate '!$A$1:$J$47</definedName>
    <definedName name="_xlnm.Print_Area" localSheetId="4">'5. 94.3 Spot Improvement'!$A$1:$J$49</definedName>
    <definedName name="_xlnm.Print_Area" localSheetId="5">'6. Mixed'!$A$1:$F$47</definedName>
    <definedName name="_xlnm.Print_Area" localSheetId="6">'7. State Cost Estimate'!$A$1:$I$52</definedName>
    <definedName name="_xlnm.Print_Area" localSheetId="7">'8. BC Ratio Tabulation'!$A$1:$F$21</definedName>
    <definedName name="_xlnm.Print_Titles" localSheetId="11">'10. Equip Cert'!$16:$19</definedName>
    <definedName name="_xlnm.Print_Titles" localSheetId="1">'2. Application'!$1:$3</definedName>
    <definedName name="_xlnm.Print_Titles" localSheetId="2">'3. Cover Letter'!$16:$18</definedName>
    <definedName name="Proven_Countermeasure">Table2!$AC$2:$AC$21</definedName>
    <definedName name="Railroad_Grade_Crossings">Table2!$T$2:$T$10</definedName>
    <definedName name="Roadside">Table2!$U$2:$U$14</definedName>
    <definedName name="Roadway">Table2!$V$2:$V$15</definedName>
    <definedName name="Roadway_Delineation">Table2!$W$2:$W$7</definedName>
    <definedName name="Roadway_Signs_and_Traffic_Control">Table2!$X$2:$X$5</definedName>
    <definedName name="Shoulder_Treatments">Table2!$Y$2:$Y$5</definedName>
    <definedName name="Speed_Management">Table2!$Z$2:$Z$6</definedName>
    <definedName name="Speeding">Table1!$C$2:$C$6</definedName>
    <definedName name="Work_Zone">Table2!$AA$2</definedName>
  </definedNames>
  <calcPr calcId="145621"/>
</workbook>
</file>

<file path=xl/calcChain.xml><?xml version="1.0" encoding="utf-8"?>
<calcChain xmlns="http://schemas.openxmlformats.org/spreadsheetml/2006/main">
  <c r="F12" i="42" l="1"/>
  <c r="I12" i="40" l="1"/>
  <c r="I7" i="40"/>
  <c r="H7" i="40"/>
  <c r="I6" i="40"/>
  <c r="F7" i="42" l="1"/>
  <c r="E7" i="42"/>
  <c r="E11" i="36"/>
  <c r="E7" i="36"/>
  <c r="F7" i="36"/>
  <c r="G7" i="36"/>
  <c r="D7" i="36"/>
  <c r="H12" i="40"/>
  <c r="F12" i="40"/>
  <c r="E12" i="40"/>
  <c r="J7" i="40"/>
  <c r="E24" i="39"/>
  <c r="E23" i="39"/>
  <c r="E13" i="39"/>
  <c r="F12" i="39"/>
  <c r="G12" i="39" s="1"/>
  <c r="E12" i="39"/>
  <c r="J7" i="39"/>
  <c r="H7" i="39"/>
  <c r="G7" i="39"/>
  <c r="F7" i="39"/>
  <c r="G12" i="40" l="1"/>
  <c r="F6" i="42" l="1"/>
  <c r="J6" i="42" s="1"/>
  <c r="F9" i="42"/>
  <c r="F10" i="42"/>
  <c r="G10" i="42" s="1"/>
  <c r="F11" i="42"/>
  <c r="G11" i="42" s="1"/>
  <c r="F17" i="42"/>
  <c r="F18" i="42"/>
  <c r="J18" i="42" s="1"/>
  <c r="K18" i="42" s="1"/>
  <c r="F19" i="42"/>
  <c r="H19" i="42" s="1"/>
  <c r="F20" i="42"/>
  <c r="I20" i="42" s="1"/>
  <c r="A25" i="42"/>
  <c r="F27" i="42"/>
  <c r="H37" i="42"/>
  <c r="K37" i="42" s="1"/>
  <c r="I37" i="42"/>
  <c r="H20" i="42" l="1"/>
  <c r="G9" i="42"/>
  <c r="J9" i="42"/>
  <c r="G6" i="42"/>
  <c r="I6" i="42" s="1"/>
  <c r="H6" i="42"/>
  <c r="K6" i="42" s="1"/>
  <c r="I10" i="42"/>
  <c r="H10" i="42"/>
  <c r="J10" i="42"/>
  <c r="I19" i="42"/>
  <c r="I21" i="42" s="1"/>
  <c r="J17" i="42"/>
  <c r="F21" i="42"/>
  <c r="H11" i="42"/>
  <c r="I11" i="42"/>
  <c r="K20" i="42"/>
  <c r="H9" i="42"/>
  <c r="I9" i="42"/>
  <c r="G12" i="42"/>
  <c r="J11" i="42"/>
  <c r="H21" i="42"/>
  <c r="I12" i="42" l="1"/>
  <c r="I13" i="42" s="1"/>
  <c r="I14" i="42" s="1"/>
  <c r="K19" i="42"/>
  <c r="J12" i="42"/>
  <c r="J13" i="42" s="1"/>
  <c r="K10" i="42"/>
  <c r="G13" i="42"/>
  <c r="G14" i="42" s="1"/>
  <c r="F24" i="42"/>
  <c r="F23" i="42"/>
  <c r="F13" i="42"/>
  <c r="F14" i="42" s="1"/>
  <c r="J21" i="42"/>
  <c r="K17" i="42"/>
  <c r="K9" i="42"/>
  <c r="H12" i="42"/>
  <c r="K11" i="42"/>
  <c r="F26" i="42" l="1"/>
  <c r="E32" i="42" s="1"/>
  <c r="F32" i="42" s="1"/>
  <c r="F15" i="42"/>
  <c r="F16" i="42" s="1"/>
  <c r="G16" i="42"/>
  <c r="I15" i="42"/>
  <c r="I16" i="42" s="1"/>
  <c r="J14" i="42"/>
  <c r="J24" i="42"/>
  <c r="G24" i="42"/>
  <c r="K21" i="42"/>
  <c r="H13" i="42"/>
  <c r="K13" i="42" s="1"/>
  <c r="K12" i="42"/>
  <c r="J23" i="42"/>
  <c r="G23" i="42"/>
  <c r="E29" i="42" l="1"/>
  <c r="F29" i="42" s="1"/>
  <c r="G29" i="42" s="1"/>
  <c r="E30" i="42"/>
  <c r="F30" i="42" s="1"/>
  <c r="G30" i="42" s="1"/>
  <c r="J26" i="42"/>
  <c r="E31" i="42"/>
  <c r="F31" i="42" s="1"/>
  <c r="E28" i="42"/>
  <c r="F28" i="42" s="1"/>
  <c r="J15" i="42"/>
  <c r="J16" i="42" s="1"/>
  <c r="J29" i="42"/>
  <c r="H23" i="42"/>
  <c r="I23" i="42"/>
  <c r="J30" i="42"/>
  <c r="J31" i="42"/>
  <c r="G31" i="42"/>
  <c r="H14" i="42"/>
  <c r="H24" i="42"/>
  <c r="I24" i="42"/>
  <c r="G28" i="42"/>
  <c r="F33" i="42" l="1"/>
  <c r="F35" i="42" s="1"/>
  <c r="G35" i="42" s="1"/>
  <c r="J28" i="42"/>
  <c r="J33" i="42" s="1"/>
  <c r="H15" i="42"/>
  <c r="H16" i="42" s="1"/>
  <c r="K16" i="42"/>
  <c r="I26" i="42"/>
  <c r="H28" i="42"/>
  <c r="G33" i="42"/>
  <c r="I28" i="42"/>
  <c r="K23" i="42"/>
  <c r="H26" i="42"/>
  <c r="H31" i="42"/>
  <c r="I31" i="42"/>
  <c r="F37" i="42"/>
  <c r="F38" i="42" s="1"/>
  <c r="F42" i="42" s="1"/>
  <c r="J35" i="42"/>
  <c r="J38" i="42" s="1"/>
  <c r="J42" i="42" s="1"/>
  <c r="I30" i="42"/>
  <c r="H30" i="42"/>
  <c r="I29" i="42"/>
  <c r="H29" i="42"/>
  <c r="K24" i="42"/>
  <c r="K14" i="42"/>
  <c r="K29" i="42" l="1"/>
  <c r="J39" i="42"/>
  <c r="K26" i="42"/>
  <c r="G38" i="42"/>
  <c r="G42" i="42" s="1"/>
  <c r="H35" i="42"/>
  <c r="I35" i="42"/>
  <c r="I38" i="42" s="1"/>
  <c r="I42" i="42" s="1"/>
  <c r="I33" i="42"/>
  <c r="K31" i="42"/>
  <c r="K30" i="42"/>
  <c r="K28" i="42"/>
  <c r="H33" i="42"/>
  <c r="G39" i="42" l="1"/>
  <c r="F39" i="42"/>
  <c r="I39" i="42"/>
  <c r="H38" i="42"/>
  <c r="K35" i="42"/>
  <c r="K33" i="42"/>
  <c r="H39" i="42" l="1"/>
  <c r="K39" i="42" s="1"/>
  <c r="H42" i="42"/>
  <c r="K42" i="42" s="1"/>
  <c r="K38" i="42"/>
  <c r="B2" i="13" l="1"/>
  <c r="G18" i="14" l="1"/>
  <c r="G17" i="14"/>
  <c r="H29" i="40" l="1"/>
  <c r="G29" i="40"/>
  <c r="H28" i="40"/>
  <c r="G28" i="40"/>
  <c r="H27" i="40"/>
  <c r="G27" i="40"/>
  <c r="I20" i="40"/>
  <c r="I21" i="40" s="1"/>
  <c r="E20" i="40"/>
  <c r="E21" i="40" s="1"/>
  <c r="E22" i="40" s="1"/>
  <c r="E24" i="40" s="1"/>
  <c r="F19" i="40"/>
  <c r="F17" i="40"/>
  <c r="F16" i="40"/>
  <c r="H15" i="40"/>
  <c r="G15" i="40"/>
  <c r="G11" i="40"/>
  <c r="J11" i="40" s="1"/>
  <c r="H9" i="40"/>
  <c r="G9" i="40"/>
  <c r="J9" i="40" s="1"/>
  <c r="G8" i="40"/>
  <c r="H6" i="40"/>
  <c r="B1" i="40"/>
  <c r="I20" i="39"/>
  <c r="I21" i="39" s="1"/>
  <c r="E20" i="39"/>
  <c r="E21" i="39" s="1"/>
  <c r="E14" i="39"/>
  <c r="I12" i="39"/>
  <c r="I13" i="39" s="1"/>
  <c r="I14" i="39" s="1"/>
  <c r="H12" i="39"/>
  <c r="H31" i="39"/>
  <c r="G31" i="39"/>
  <c r="H30" i="39"/>
  <c r="G30" i="39"/>
  <c r="J30" i="39" s="1"/>
  <c r="H29" i="39"/>
  <c r="J29" i="39" s="1"/>
  <c r="G29" i="39"/>
  <c r="H28" i="39"/>
  <c r="G28" i="39"/>
  <c r="J28" i="39" s="1"/>
  <c r="H27" i="39"/>
  <c r="G27" i="39"/>
  <c r="F19" i="39"/>
  <c r="H19" i="39" s="1"/>
  <c r="F18" i="39"/>
  <c r="H18" i="39" s="1"/>
  <c r="F17" i="39"/>
  <c r="H15" i="39"/>
  <c r="G15" i="39"/>
  <c r="H11" i="39"/>
  <c r="G11" i="39"/>
  <c r="H9" i="39"/>
  <c r="G9" i="39"/>
  <c r="H8" i="39"/>
  <c r="G8" i="39"/>
  <c r="J8" i="39" s="1"/>
  <c r="H6" i="39"/>
  <c r="G6" i="39"/>
  <c r="B1" i="39"/>
  <c r="J28" i="40" l="1"/>
  <c r="I13" i="40"/>
  <c r="I14" i="40" s="1"/>
  <c r="E22" i="39"/>
  <c r="E13" i="40"/>
  <c r="E14" i="40" s="1"/>
  <c r="J6" i="40"/>
  <c r="J27" i="40"/>
  <c r="J29" i="40"/>
  <c r="J8" i="40"/>
  <c r="J15" i="40"/>
  <c r="H17" i="40"/>
  <c r="G17" i="40"/>
  <c r="F13" i="40"/>
  <c r="H19" i="40"/>
  <c r="G19" i="40"/>
  <c r="E25" i="40"/>
  <c r="E23" i="40"/>
  <c r="E26" i="40"/>
  <c r="I22" i="40"/>
  <c r="H16" i="40"/>
  <c r="F20" i="40"/>
  <c r="G16" i="40"/>
  <c r="G19" i="39"/>
  <c r="J19" i="39" s="1"/>
  <c r="J12" i="39"/>
  <c r="J31" i="39"/>
  <c r="F20" i="39"/>
  <c r="F21" i="39" s="1"/>
  <c r="G18" i="39"/>
  <c r="J18" i="39" s="1"/>
  <c r="G17" i="39"/>
  <c r="J9" i="39"/>
  <c r="H17" i="39"/>
  <c r="H20" i="39" s="1"/>
  <c r="J27" i="39"/>
  <c r="J6" i="39"/>
  <c r="J15" i="39"/>
  <c r="E21" i="36"/>
  <c r="J17" i="40" l="1"/>
  <c r="E32" i="39"/>
  <c r="E34" i="39" s="1"/>
  <c r="E26" i="39"/>
  <c r="E25" i="39"/>
  <c r="H20" i="40"/>
  <c r="J19" i="40"/>
  <c r="F21" i="40"/>
  <c r="F22" i="40"/>
  <c r="G20" i="40"/>
  <c r="E30" i="40"/>
  <c r="E32" i="40" s="1"/>
  <c r="J16" i="40"/>
  <c r="J12" i="40"/>
  <c r="G13" i="40"/>
  <c r="I25" i="40"/>
  <c r="I23" i="40"/>
  <c r="I26" i="40"/>
  <c r="I24" i="40"/>
  <c r="F14" i="40"/>
  <c r="G20" i="39"/>
  <c r="J17" i="39"/>
  <c r="J20" i="39" s="1"/>
  <c r="H21" i="39"/>
  <c r="H22" i="39" s="1"/>
  <c r="G21" i="39"/>
  <c r="F22" i="39"/>
  <c r="F13" i="39"/>
  <c r="G13" i="39" s="1"/>
  <c r="G19" i="38"/>
  <c r="J20" i="40" l="1"/>
  <c r="E35" i="39"/>
  <c r="E36" i="39" s="1"/>
  <c r="E38" i="39" s="1"/>
  <c r="I30" i="40"/>
  <c r="I32" i="40" s="1"/>
  <c r="J13" i="40"/>
  <c r="G14" i="40"/>
  <c r="F25" i="40"/>
  <c r="F23" i="40"/>
  <c r="F26" i="40"/>
  <c r="F24" i="40"/>
  <c r="H21" i="40"/>
  <c r="H22" i="40" s="1"/>
  <c r="G21" i="40"/>
  <c r="E33" i="40"/>
  <c r="E34" i="40" s="1"/>
  <c r="E36" i="40" s="1"/>
  <c r="H13" i="39"/>
  <c r="F14" i="39"/>
  <c r="F26" i="39"/>
  <c r="F25" i="39"/>
  <c r="F24" i="39"/>
  <c r="F23" i="39"/>
  <c r="J21" i="39"/>
  <c r="J22" i="39" s="1"/>
  <c r="G22" i="39"/>
  <c r="J21" i="40" l="1"/>
  <c r="J22" i="40" s="1"/>
  <c r="H14" i="39"/>
  <c r="J14" i="40"/>
  <c r="H24" i="40"/>
  <c r="G24" i="40"/>
  <c r="F30" i="40"/>
  <c r="F32" i="40" s="1"/>
  <c r="H23" i="40"/>
  <c r="G23" i="40"/>
  <c r="H25" i="40"/>
  <c r="G25" i="40"/>
  <c r="G22" i="40"/>
  <c r="H26" i="40"/>
  <c r="G26" i="40"/>
  <c r="I33" i="40"/>
  <c r="I34" i="40" s="1"/>
  <c r="I36" i="40" s="1"/>
  <c r="J13" i="39"/>
  <c r="H25" i="39"/>
  <c r="G25" i="39"/>
  <c r="H23" i="39"/>
  <c r="G23" i="39"/>
  <c r="F32" i="39"/>
  <c r="H24" i="39"/>
  <c r="G24" i="39"/>
  <c r="G14" i="39"/>
  <c r="H26" i="39"/>
  <c r="G26" i="39"/>
  <c r="J26" i="40" l="1"/>
  <c r="J24" i="40"/>
  <c r="F34" i="39"/>
  <c r="F35" i="39" s="1"/>
  <c r="J25" i="40"/>
  <c r="G30" i="40"/>
  <c r="J23" i="40"/>
  <c r="H30" i="40"/>
  <c r="F33" i="40"/>
  <c r="F34" i="40" s="1"/>
  <c r="F36" i="40" s="1"/>
  <c r="H32" i="40"/>
  <c r="G32" i="40"/>
  <c r="I22" i="39"/>
  <c r="H32" i="39"/>
  <c r="G32" i="39"/>
  <c r="H33" i="36"/>
  <c r="G32" i="36"/>
  <c r="I32" i="36" s="1"/>
  <c r="F32" i="36"/>
  <c r="G31" i="36"/>
  <c r="F31" i="36"/>
  <c r="I31" i="36" s="1"/>
  <c r="G30" i="36"/>
  <c r="F30" i="36"/>
  <c r="I30" i="36" s="1"/>
  <c r="I29" i="36"/>
  <c r="G29" i="36"/>
  <c r="F29" i="36"/>
  <c r="G28" i="36"/>
  <c r="I28" i="36" s="1"/>
  <c r="F28" i="36"/>
  <c r="H21" i="36"/>
  <c r="H23" i="36" s="1"/>
  <c r="H35" i="36" s="1"/>
  <c r="G20" i="36"/>
  <c r="E20" i="36"/>
  <c r="F20" i="36" s="1"/>
  <c r="G18" i="36"/>
  <c r="E18" i="36"/>
  <c r="F18" i="36" s="1"/>
  <c r="I18" i="36" s="1"/>
  <c r="G17" i="36"/>
  <c r="E17" i="36"/>
  <c r="F17" i="36" s="1"/>
  <c r="G16" i="36"/>
  <c r="F16" i="36"/>
  <c r="F21" i="36" s="1"/>
  <c r="H11" i="36"/>
  <c r="E12" i="36"/>
  <c r="E13" i="36" s="1"/>
  <c r="G10" i="36"/>
  <c r="F10" i="36"/>
  <c r="G9" i="36"/>
  <c r="F9" i="36"/>
  <c r="I9" i="36" s="1"/>
  <c r="G8" i="36"/>
  <c r="F8" i="36"/>
  <c r="I8" i="36" s="1"/>
  <c r="G6" i="36"/>
  <c r="F6" i="36"/>
  <c r="B1" i="36"/>
  <c r="F11" i="36" l="1"/>
  <c r="G21" i="36"/>
  <c r="I17" i="36"/>
  <c r="I20" i="36"/>
  <c r="I10" i="36"/>
  <c r="I11" i="36" s="1"/>
  <c r="G11" i="36"/>
  <c r="I6" i="36"/>
  <c r="J30" i="40"/>
  <c r="I26" i="39"/>
  <c r="J26" i="39" s="1"/>
  <c r="I25" i="39"/>
  <c r="J25" i="39" s="1"/>
  <c r="I23" i="39"/>
  <c r="I24" i="39"/>
  <c r="J24" i="39" s="1"/>
  <c r="H34" i="39"/>
  <c r="J32" i="40"/>
  <c r="G33" i="40"/>
  <c r="H33" i="40"/>
  <c r="H34" i="40"/>
  <c r="H36" i="40" s="1"/>
  <c r="G34" i="40"/>
  <c r="G36" i="40" s="1"/>
  <c r="J14" i="39"/>
  <c r="G34" i="39"/>
  <c r="E14" i="36"/>
  <c r="I16" i="36"/>
  <c r="F12" i="36"/>
  <c r="G12" i="36"/>
  <c r="H41" i="36"/>
  <c r="D4" i="34"/>
  <c r="C4" i="34"/>
  <c r="D3" i="34"/>
  <c r="C3" i="34"/>
  <c r="D2" i="34"/>
  <c r="C2" i="34"/>
  <c r="G13" i="36" l="1"/>
  <c r="F13" i="36"/>
  <c r="I21" i="36"/>
  <c r="I32" i="39"/>
  <c r="I34" i="39" s="1"/>
  <c r="J23" i="39"/>
  <c r="J32" i="39" s="1"/>
  <c r="J34" i="40"/>
  <c r="J33" i="40"/>
  <c r="G35" i="39"/>
  <c r="H35" i="39"/>
  <c r="F36" i="39"/>
  <c r="G14" i="36"/>
  <c r="F14" i="36"/>
  <c r="E15" i="36"/>
  <c r="I12" i="36"/>
  <c r="I13" i="36" s="1"/>
  <c r="E22" i="36"/>
  <c r="E23" i="36" s="1"/>
  <c r="E27" i="36" s="1"/>
  <c r="G36" i="39" l="1"/>
  <c r="G38" i="39" s="1"/>
  <c r="F38" i="39"/>
  <c r="I35" i="39"/>
  <c r="I36" i="39" s="1"/>
  <c r="I38" i="39" s="1"/>
  <c r="J34" i="39"/>
  <c r="G27" i="36"/>
  <c r="F27" i="36"/>
  <c r="I27" i="36" s="1"/>
  <c r="I14" i="36"/>
  <c r="J36" i="40"/>
  <c r="H36" i="39"/>
  <c r="H38" i="39" s="1"/>
  <c r="F15" i="36"/>
  <c r="G15" i="36"/>
  <c r="E25" i="36"/>
  <c r="E26" i="36"/>
  <c r="E24" i="36"/>
  <c r="G22" i="36"/>
  <c r="G23" i="36" s="1"/>
  <c r="F22" i="36"/>
  <c r="J35" i="39" l="1"/>
  <c r="J36" i="39"/>
  <c r="J38" i="39" s="1"/>
  <c r="I15" i="36"/>
  <c r="G24" i="36"/>
  <c r="E33" i="36"/>
  <c r="E35" i="36" s="1"/>
  <c r="E36" i="36" s="1"/>
  <c r="E37" i="36" s="1"/>
  <c r="F24" i="36"/>
  <c r="I22" i="36"/>
  <c r="I23" i="36" s="1"/>
  <c r="F23" i="36"/>
  <c r="G26" i="36"/>
  <c r="F26" i="36"/>
  <c r="G25" i="36"/>
  <c r="F25" i="36"/>
  <c r="I25" i="36" l="1"/>
  <c r="F37" i="36"/>
  <c r="E38" i="36"/>
  <c r="I26" i="36"/>
  <c r="F33" i="36"/>
  <c r="F35" i="36"/>
  <c r="G33" i="36"/>
  <c r="G35" i="36" s="1"/>
  <c r="G36" i="36" s="1"/>
  <c r="G37" i="36" s="1"/>
  <c r="I24" i="36"/>
  <c r="I33" i="36" l="1"/>
  <c r="I35" i="36" s="1"/>
  <c r="F38" i="36"/>
  <c r="G38" i="36"/>
  <c r="E39" i="36"/>
  <c r="F36" i="36"/>
  <c r="I36" i="36" s="1"/>
  <c r="G39" i="36" l="1"/>
  <c r="F39" i="36"/>
  <c r="E41" i="36"/>
  <c r="I38" i="36"/>
  <c r="I37" i="36"/>
  <c r="I39" i="36" l="1"/>
  <c r="G41" i="36"/>
  <c r="F41" i="36"/>
  <c r="I41" i="36" l="1"/>
  <c r="G5" i="14" l="1"/>
  <c r="D6" i="13"/>
  <c r="F6" i="13" s="1"/>
  <c r="D7" i="13"/>
  <c r="F7" i="13" s="1"/>
  <c r="F13" i="13"/>
  <c r="F14" i="13" s="1"/>
  <c r="F16" i="13" s="1"/>
  <c r="B19" i="13" s="1"/>
  <c r="F8" i="13" l="1"/>
  <c r="A19" i="13" s="1"/>
  <c r="E19" i="13" s="1"/>
  <c r="D112" i="1" l="1"/>
</calcChain>
</file>

<file path=xl/sharedStrings.xml><?xml version="1.0" encoding="utf-8"?>
<sst xmlns="http://schemas.openxmlformats.org/spreadsheetml/2006/main" count="1119" uniqueCount="858">
  <si>
    <t>Comments:</t>
  </si>
  <si>
    <t>HSIP:</t>
  </si>
  <si>
    <t xml:space="preserve">Anticipated dollar amount of HSIP Funding: </t>
  </si>
  <si>
    <t>Anticipated Dollar amount of Other:</t>
  </si>
  <si>
    <t>Total Cost:</t>
  </si>
  <si>
    <r>
      <t xml:space="preserve">Reimbursement for Installation: </t>
    </r>
    <r>
      <rPr>
        <sz val="11"/>
        <color indexed="8"/>
        <rFont val="Calibri"/>
        <family val="2"/>
      </rPr>
      <t>As indicated in 23 CFR 635.112(e): "No public agency shall be permitted to bid in competition or to enter into subcontracts with private contractors."  There are no exceptions to this competitive bidding policy. However, under limited circumstances a public agency may be permitted to undertake efforts normally reserved for the private sector (Publicly Owned Equipment, Convict Produced Materials, and State Owned/Furnished/Designated Materials). Otherwise, unless it is an emergency situation or an attempt was made to bid installation competitively and was not successful, installation</t>
    </r>
    <r>
      <rPr>
        <b/>
        <sz val="11"/>
        <color indexed="8"/>
        <rFont val="Calibri"/>
        <family val="2"/>
      </rPr>
      <t xml:space="preserve"> will not </t>
    </r>
    <r>
      <rPr>
        <sz val="11"/>
        <color indexed="8"/>
        <rFont val="Calibri"/>
        <family val="2"/>
      </rPr>
      <t>be eligible for Federal-aid reimbursement.</t>
    </r>
  </si>
  <si>
    <t>Benefit / Cost Ratio Tabulation</t>
  </si>
  <si>
    <t>Annual Benefit Tabulation</t>
  </si>
  <si>
    <t xml:space="preserve"> Severity</t>
  </si>
  <si>
    <t>Annual Average</t>
  </si>
  <si>
    <t>Total Reduction</t>
  </si>
  <si>
    <t>Unit Cost</t>
  </si>
  <si>
    <t>Annual Benefit</t>
  </si>
  <si>
    <t>Fatal</t>
  </si>
  <si>
    <t xml:space="preserve">Annual Average  </t>
  </si>
  <si>
    <t>Incapacitating Injury</t>
  </si>
  <si>
    <t>Crash Reduction Factors</t>
  </si>
  <si>
    <t>Multiple Improvements</t>
  </si>
  <si>
    <t>Total Annual Benefits</t>
  </si>
  <si>
    <t>Costs</t>
  </si>
  <si>
    <t>Construction Cost</t>
  </si>
  <si>
    <t>Project Life (years)</t>
  </si>
  <si>
    <t>Project Life</t>
  </si>
  <si>
    <t>Interest Rate (%)</t>
  </si>
  <si>
    <t>Interest Rate (Current Rate 8%)</t>
  </si>
  <si>
    <t>Capital Recovery Factor</t>
  </si>
  <si>
    <t>Capital Recovery (Auto Fill)</t>
  </si>
  <si>
    <t>Annual Construction Cost</t>
  </si>
  <si>
    <t xml:space="preserve">Operating and Maintenance Cost </t>
  </si>
  <si>
    <t xml:space="preserve">Subtract existing annual operating and maintenance cost to obtain the annual maintenance cost difference </t>
  </si>
  <si>
    <t>Annual Maintenance Cost</t>
  </si>
  <si>
    <t>Total Annual Costs</t>
  </si>
  <si>
    <t>Benefit / Cost</t>
  </si>
  <si>
    <t>Annual cost</t>
  </si>
  <si>
    <t>Benefit / Cost Ratio</t>
  </si>
  <si>
    <t>Site each CRF Source:</t>
  </si>
  <si>
    <t>Benefit/Cost Ratio (BC)</t>
  </si>
  <si>
    <t>Mark all that apply to your project:</t>
  </si>
  <si>
    <t>Name of Project:</t>
  </si>
  <si>
    <t>County:</t>
  </si>
  <si>
    <t>COG/MPO:</t>
  </si>
  <si>
    <t>Contact:</t>
  </si>
  <si>
    <t>Phone:</t>
  </si>
  <si>
    <t>E-Mail:</t>
  </si>
  <si>
    <t>If YES please explain:</t>
  </si>
  <si>
    <t>ADOT:</t>
  </si>
  <si>
    <t>Preliminary Engineering:</t>
  </si>
  <si>
    <t>Construction:</t>
  </si>
  <si>
    <t>TOTAL REQUEST</t>
  </si>
  <si>
    <t xml:space="preserve"> Project Cost Estimate:</t>
  </si>
  <si>
    <t>Description:</t>
  </si>
  <si>
    <t>TOTAL COST</t>
  </si>
  <si>
    <t>Quantity:</t>
  </si>
  <si>
    <t>Agency:</t>
  </si>
  <si>
    <t xml:space="preserve"> </t>
  </si>
  <si>
    <t>What is the safety justification for the proposed project?</t>
  </si>
  <si>
    <t>Describe your safety improvement project in detail:  (50 words or less)</t>
  </si>
  <si>
    <t>If NO please explain:</t>
  </si>
  <si>
    <t>1a.</t>
  </si>
  <si>
    <t>2a.</t>
  </si>
  <si>
    <t>3a.</t>
  </si>
  <si>
    <t>4a.</t>
  </si>
  <si>
    <t>Type of Safety Improvement:</t>
  </si>
  <si>
    <t>Administration of Project:</t>
  </si>
  <si>
    <r>
      <t>Example:</t>
    </r>
    <r>
      <rPr>
        <sz val="12"/>
        <color indexed="18"/>
        <rFont val="Calibri"/>
        <family val="2"/>
      </rPr>
      <t xml:space="preserve"> The intent of countdown pedestrian signals is to provide additional visual information to pedestrians crossing at signalized intersections.  The countdown display indicates the number of seconds remaining for the pedestrian phase.  It states in the 2009 edition of The Manual on Uniform Traffic Control Devices (MUTCD) by the US DOT FHWA, that pedestrian change interval countdown displays shall be used if the interval is more than seven seconds. At these intersections, it takes more than seven seconds to cross the street.</t>
    </r>
  </si>
  <si>
    <t>Additional Requirements</t>
  </si>
  <si>
    <t>Sub-Total</t>
  </si>
  <si>
    <t>Construction Admin :</t>
  </si>
  <si>
    <t>Contingencies :</t>
  </si>
  <si>
    <t>Other Amt:</t>
  </si>
  <si>
    <t>RE:</t>
  </si>
  <si>
    <t>Project Location:</t>
  </si>
  <si>
    <t>Sincerely,</t>
  </si>
  <si>
    <t>type your name &amp; title</t>
  </si>
  <si>
    <t>type your section</t>
  </si>
  <si>
    <t>Arizona Department of Transportation</t>
  </si>
  <si>
    <t>type your street address</t>
  </si>
  <si>
    <t>type your city, state and zip code</t>
  </si>
  <si>
    <r>
      <t xml:space="preserve">Dear </t>
    </r>
    <r>
      <rPr>
        <sz val="10"/>
        <color indexed="12"/>
        <rFont val="Arial"/>
        <family val="2"/>
      </rPr>
      <t/>
    </r>
  </si>
  <si>
    <t>Project Name:</t>
  </si>
  <si>
    <t>address</t>
  </si>
  <si>
    <t>city, state and zip code</t>
  </si>
  <si>
    <t>your name &amp; title</t>
  </si>
  <si>
    <t>your section/department</t>
  </si>
  <si>
    <t>customize to your project</t>
  </si>
  <si>
    <t xml:space="preserve">Application (excel format) to include cost estimate, vicinity map and/or list of locations </t>
  </si>
  <si>
    <r>
      <t>Reimbursement for Installation:</t>
    </r>
    <r>
      <rPr>
        <sz val="12"/>
        <color indexed="18"/>
        <rFont val="Calibri"/>
        <family val="2"/>
      </rPr>
      <t xml:space="preserve"> As indicated in </t>
    </r>
    <r>
      <rPr>
        <i/>
        <sz val="12"/>
        <color indexed="18"/>
        <rFont val="Calibri"/>
        <family val="2"/>
      </rPr>
      <t>23 CFR 635.112(e)</t>
    </r>
    <r>
      <rPr>
        <sz val="12"/>
        <color indexed="18"/>
        <rFont val="Calibri"/>
        <family val="2"/>
      </rPr>
      <t xml:space="preserve">: "No public agency shall be permitted to bid in competition or to enter into subcontracts with private contractors."  There are no exceptions to this competitive bidding policy. However, under limited circumstances a public agency may be permitted to undertake efforts normally reserved for the private sector (Publicly Owned Equipment, Convict Produced Materials, and State Owned/Furnished/Designated Materials). Otherwise, unless it is an emergency situation or an attempt was made to bid installation competitively and was not successful, installation </t>
    </r>
    <r>
      <rPr>
        <b/>
        <sz val="12"/>
        <color indexed="18"/>
        <rFont val="Calibri"/>
        <family val="2"/>
      </rPr>
      <t>will not</t>
    </r>
    <r>
      <rPr>
        <sz val="12"/>
        <color indexed="18"/>
        <rFont val="Calibri"/>
        <family val="2"/>
      </rPr>
      <t xml:space="preserve"> be eligible for Federal-aid reimbursement</t>
    </r>
  </si>
  <si>
    <t>Attachments:</t>
  </si>
  <si>
    <t>replace the XXXX with your phone and email address</t>
  </si>
  <si>
    <r>
      <t>Improve Emergency Response:</t>
    </r>
    <r>
      <rPr>
        <sz val="11"/>
        <color theme="1"/>
        <rFont val="Calibri"/>
        <family val="2"/>
        <scheme val="minor"/>
      </rPr>
      <t xml:space="preserve">
Establish or upgrade mileposts and milepost system  (Not applicable to urban arterial streets)
</t>
    </r>
  </si>
  <si>
    <t>Are there any Studies, RSA's or Other evaluations that support this project?</t>
  </si>
  <si>
    <t>Will there be any utility relocation needed?</t>
  </si>
  <si>
    <t>Will there be ground disturbing activities?</t>
  </si>
  <si>
    <t xml:space="preserve">If purchasing equipment or materials, who will install? </t>
  </si>
  <si>
    <t>Does the project require proprietary Items (23CFR 635.411)?:</t>
  </si>
  <si>
    <t>Funding Source:</t>
  </si>
  <si>
    <t>ADOT Guidance on HSIP Funded Road Safety Improvement Projects</t>
  </si>
  <si>
    <t xml:space="preserve">"Spot" Improvement Projects Only </t>
  </si>
  <si>
    <t>(The following items are required)</t>
  </si>
  <si>
    <t xml:space="preserve">Completed B/C Ratio Tabulation Sheet Attached (Required): </t>
  </si>
  <si>
    <t>Project vicinity map is provided:</t>
  </si>
  <si>
    <t>Systemic:</t>
  </si>
  <si>
    <t>"Systemic" Safety Project</t>
  </si>
  <si>
    <t>Is a list of locations for systemic projects provided on the attached form?</t>
  </si>
  <si>
    <t>ADOT Admin Costs:</t>
  </si>
  <si>
    <t>Unit Cost:</t>
  </si>
  <si>
    <t>Total Cost</t>
  </si>
  <si>
    <t>Ms.  Mona Aglan-Swick, P.E.</t>
  </si>
  <si>
    <t>Ms. Aglan-Swick:</t>
  </si>
  <si>
    <t>Example Safety Improvements that may qualify to be 100% HSIP funded (see 23 U.S.C. 120 (c) for complete list):</t>
  </si>
  <si>
    <t>HSIP Project Cost Estimate Worksheet</t>
  </si>
  <si>
    <t>Post Design:</t>
  </si>
  <si>
    <r>
      <t xml:space="preserve">If you have any questions, please contact me at </t>
    </r>
    <r>
      <rPr>
        <sz val="11"/>
        <color rgb="FFFF0000"/>
        <rFont val="Arial"/>
        <family val="2"/>
      </rPr>
      <t xml:space="preserve">XXX-XXX-XXXX or email XXXXXXXX@XXXXXXX.XXX </t>
    </r>
    <r>
      <rPr>
        <sz val="11"/>
        <rFont val="Arial"/>
        <family val="2"/>
      </rPr>
      <t>.</t>
    </r>
  </si>
  <si>
    <t>1615 W. Jackson ST., MD 065R</t>
  </si>
  <si>
    <t>Sales Tax:</t>
  </si>
  <si>
    <t>Design Sub-Total</t>
  </si>
  <si>
    <t>Construction Sub-Total</t>
  </si>
  <si>
    <t>Communications:</t>
  </si>
  <si>
    <t>Post Sub-Total</t>
  </si>
  <si>
    <r>
      <rPr>
        <b/>
        <sz val="16"/>
        <color indexed="8"/>
        <rFont val="Calibri"/>
        <family val="2"/>
      </rPr>
      <t xml:space="preserve">APPLICATION FOR HSIP PROJECTS          </t>
    </r>
    <r>
      <rPr>
        <b/>
        <i/>
        <sz val="11"/>
        <color indexed="8"/>
        <rFont val="Calibri"/>
        <family val="2"/>
      </rPr>
      <t xml:space="preserve">                                                                                                                                                                                                                           </t>
    </r>
  </si>
  <si>
    <t>Supporting structures, i.e. guradrails for new end treatments, posts for signs, etc., must meet local minimum standards before federally funded upgrades can be added.</t>
  </si>
  <si>
    <t>What crash data screening method was used to identify this project?</t>
  </si>
  <si>
    <r>
      <t>Note:</t>
    </r>
    <r>
      <rPr>
        <sz val="12"/>
        <color indexed="18"/>
        <rFont val="Calibri"/>
        <family val="2"/>
      </rPr>
      <t xml:space="preserve"> Project Administration by the Agency requires approval from ADOT.</t>
    </r>
  </si>
  <si>
    <r>
      <t>Example:</t>
    </r>
    <r>
      <rPr>
        <sz val="12"/>
        <color indexed="18"/>
        <rFont val="Calibri"/>
        <family val="2"/>
      </rPr>
      <t xml:space="preserve"> Locations will be prioritized for upgrades based on crash severity, crash frequency or retroflectivity. </t>
    </r>
    <r>
      <rPr>
        <b/>
        <sz val="12"/>
        <color indexed="18"/>
        <rFont val="Calibri"/>
        <family val="2"/>
      </rPr>
      <t/>
    </r>
  </si>
  <si>
    <r>
      <t xml:space="preserve">If </t>
    </r>
    <r>
      <rPr>
        <b/>
        <sz val="12"/>
        <color indexed="18"/>
        <rFont val="Calibri"/>
        <family val="2"/>
      </rPr>
      <t>YES</t>
    </r>
    <r>
      <rPr>
        <sz val="12"/>
        <color indexed="18"/>
        <rFont val="Calibri"/>
        <family val="2"/>
      </rPr>
      <t>, Requires ADOT/FHWA approval for a "Cost Effectiveness"/"Finding in the Public Interest" (PIF).</t>
    </r>
  </si>
  <si>
    <t xml:space="preserve">Anticipated Total Cost Estimate: </t>
  </si>
  <si>
    <t>Required for all HSIP Applications</t>
  </si>
  <si>
    <t>Total Project Cost</t>
  </si>
  <si>
    <t>Non-Infastructure (NI) Elements:</t>
  </si>
  <si>
    <t>All NI elements must be highway safety-related and directly support the proposed safety countermeasure.</t>
  </si>
  <si>
    <t xml:space="preserve">If you are doing planning/study project; must result in a design/construction project.   The B/C ratio analysis should be based on the most expensive alternative for consturcting the total cost of the safety countermeasure. </t>
  </si>
  <si>
    <t>Project work limits map is provided:</t>
  </si>
  <si>
    <t>If so, which countermeasure?:</t>
  </si>
  <si>
    <t xml:space="preserve">Spot:  </t>
  </si>
  <si>
    <t>Select HSIP functional classification from the drop-down list.  Select the classification of the road(s) that most of the work will be done.</t>
  </si>
  <si>
    <t>Year:</t>
  </si>
  <si>
    <t>ADT:</t>
  </si>
  <si>
    <t>Indicate the existing (or most current) Average Daily Traffic (ADT) volume at the project location and the year data were collected.  If the proposed improvement is on a road segment, the ADT is the number of vehicles that use that section of roadway, in both directions, on an average day.  If the proposed improvement is at an intersection, separate the ADT volumes approaching the intersection into Major Road and Minor Road.  If the proposed improvements span a large distance and/or are spread out over several routes/locations, provide the range of ADT volumes with the high-end input on the "Major Road" field and the low-end input on the "Minor Road" field.</t>
  </si>
  <si>
    <t>Average Daily Traffic Volume and Year Collected:</t>
  </si>
  <si>
    <t>If so, which focus area?:</t>
  </si>
  <si>
    <t>Select Countermeasure from dropdown.</t>
  </si>
  <si>
    <t>Title of Project:</t>
  </si>
  <si>
    <t xml:space="preserve">Use a Combined CRF(if applicable)                                             
1-(1-0.3)*(1-0.3)*(1-0.3) = 0.66 or 66%
</t>
  </si>
  <si>
    <t>Max. of 3  CRFs - Crash Type, Severity and Area Type must be same for all 3 CRFs.</t>
  </si>
  <si>
    <t>or</t>
  </si>
  <si>
    <t>CCRF = (CRF1 x no. of crashes for countermeasure 1/total cashes) + CRF2  x no. of crashes for countermeasure 2/total crashes)</t>
  </si>
  <si>
    <t>Max. of 3  CRFs - Crash Type, Severity may be different.  A crash can only be used for one countermeasure.</t>
  </si>
  <si>
    <t>Include all Design, Right of Way and all Construction costs, not just HSIP eligible costs.  This is the total cost of the project/procurement.</t>
  </si>
  <si>
    <t>Does your COG/MPO have a Strategic Transportation Safety Plan (STSP)?:</t>
  </si>
  <si>
    <t>List the EA:</t>
  </si>
  <si>
    <t>Describe the location of this safety project:</t>
  </si>
  <si>
    <t>Title of  Project:</t>
  </si>
  <si>
    <t>County</t>
  </si>
  <si>
    <t>Apache</t>
  </si>
  <si>
    <t>Cochise</t>
  </si>
  <si>
    <t>Coconino</t>
  </si>
  <si>
    <t>Gila</t>
  </si>
  <si>
    <t>Graham</t>
  </si>
  <si>
    <t>Greenlee</t>
  </si>
  <si>
    <t>LaPaz</t>
  </si>
  <si>
    <t>Maricopa</t>
  </si>
  <si>
    <t>Mohave</t>
  </si>
  <si>
    <t>Navajo</t>
  </si>
  <si>
    <t>Pima</t>
  </si>
  <si>
    <t>Pinal</t>
  </si>
  <si>
    <t>Santa Cruz</t>
  </si>
  <si>
    <t>Yavapai</t>
  </si>
  <si>
    <t>Yuma</t>
  </si>
  <si>
    <t>COG/MPO</t>
  </si>
  <si>
    <t>CAG</t>
  </si>
  <si>
    <t>CYMPO</t>
  </si>
  <si>
    <t>FMPO</t>
  </si>
  <si>
    <t>LHMPO</t>
  </si>
  <si>
    <t>MAG</t>
  </si>
  <si>
    <t>NACOG</t>
  </si>
  <si>
    <t>PAG</t>
  </si>
  <si>
    <t>SCMPO</t>
  </si>
  <si>
    <t>SEAGO</t>
  </si>
  <si>
    <t>SVMPO</t>
  </si>
  <si>
    <t>WACOG</t>
  </si>
  <si>
    <t>YMPO</t>
  </si>
  <si>
    <t>Focus Area</t>
  </si>
  <si>
    <t>Intersection</t>
  </si>
  <si>
    <t>Pedestrian</t>
  </si>
  <si>
    <t>Phoenix, AZ 85007-3217</t>
  </si>
  <si>
    <t>B/C Ratio and Crash Data</t>
  </si>
  <si>
    <t>Alignment</t>
  </si>
  <si>
    <t>Roadside</t>
  </si>
  <si>
    <t>Roadway</t>
  </si>
  <si>
    <t>Time</t>
  </si>
  <si>
    <t>Enforcement</t>
  </si>
  <si>
    <t>Statewide</t>
  </si>
  <si>
    <t>Other</t>
  </si>
  <si>
    <t>District:</t>
  </si>
  <si>
    <t>Cost Estimate Tab</t>
  </si>
  <si>
    <t>4. 100% LPA Install</t>
  </si>
  <si>
    <t>5. 100% Contract Install</t>
  </si>
  <si>
    <t>6. Phased Cost Est.</t>
  </si>
  <si>
    <t>7. 94.3% Cost Estimate</t>
  </si>
  <si>
    <t>8. 94.3% Spot Improvement</t>
  </si>
  <si>
    <t>The calculated B/C Ratio is:</t>
  </si>
  <si>
    <t>Work Zone</t>
  </si>
  <si>
    <t>Select Focus Area from dropdown.  Use this selection to complete SHSP Weighting Score table in Tab 14. SHSP PRIORITY</t>
  </si>
  <si>
    <t>ADOT Districts</t>
  </si>
  <si>
    <t>HSIP Roadway Functional Classification:</t>
  </si>
  <si>
    <t>Rural Principal Arterial - Interstate</t>
  </si>
  <si>
    <t>Rural Principal Arterial - Other</t>
  </si>
  <si>
    <t>Rural Minor Arterial</t>
  </si>
  <si>
    <t>Rural Major Collector</t>
  </si>
  <si>
    <t>Rural Minor Collector</t>
  </si>
  <si>
    <t>Rural Local Road or Street</t>
  </si>
  <si>
    <t>Urban Principal Arterial - Interstate</t>
  </si>
  <si>
    <t>Urban Principal Arterial - Other Freeways and Expressways</t>
  </si>
  <si>
    <t>Urban Principal Arterial - Other</t>
  </si>
  <si>
    <t>Urban Minor Arterial</t>
  </si>
  <si>
    <t>Urban Major Collector</t>
  </si>
  <si>
    <t>Urban Minor Collector</t>
  </si>
  <si>
    <t>Urban Local Road or Street</t>
  </si>
  <si>
    <t>HSIP_Functional_Classification</t>
  </si>
  <si>
    <t>HSIP Improvement Category</t>
  </si>
  <si>
    <t>Lighting</t>
  </si>
  <si>
    <t>Miscellaneous</t>
  </si>
  <si>
    <t>Parking</t>
  </si>
  <si>
    <t>Access management - other</t>
  </si>
  <si>
    <t>Change in access – close or restrict existing access</t>
  </si>
  <si>
    <t>Change in access – miscellaneous/unspecified</t>
  </si>
  <si>
    <t>Grassed median - extend existing</t>
  </si>
  <si>
    <t>Median crossover - close crossover</t>
  </si>
  <si>
    <t>Median crossover - directional crossover</t>
  </si>
  <si>
    <t>Median crossover - relocate existing</t>
  </si>
  <si>
    <t>Median crossover - unspecified</t>
  </si>
  <si>
    <t>Raised island - install new</t>
  </si>
  <si>
    <t>Raised island - modify existing</t>
  </si>
  <si>
    <t>Raised island - remove existing</t>
  </si>
  <si>
    <t>Raised island – unspecified</t>
  </si>
  <si>
    <t>Access Management</t>
  </si>
  <si>
    <t>Access_Management</t>
  </si>
  <si>
    <t>Advanced _Technology_and_ITS</t>
  </si>
  <si>
    <t>Congestion detection / traffic monitoring system</t>
  </si>
  <si>
    <t>Dynamic message signs</t>
  </si>
  <si>
    <t>Over height vehicle detection</t>
  </si>
  <si>
    <t>Alignment - other</t>
  </si>
  <si>
    <t>Horizontal curve realignment</t>
  </si>
  <si>
    <t>Horizontal and vertical alignment</t>
  </si>
  <si>
    <t>Vertical alignment or elevation change</t>
  </si>
  <si>
    <t>Animal related</t>
  </si>
  <si>
    <t>Animal_Related</t>
  </si>
  <si>
    <t>Acceleration / deceleration / merge lane</t>
  </si>
  <si>
    <t>Convert at-grade intersection to interchange</t>
  </si>
  <si>
    <t>Extend existing lane on ramp</t>
  </si>
  <si>
    <t>Improve intersection radius at ramp terminus</t>
  </si>
  <si>
    <t>Installation of new lane on ramp</t>
  </si>
  <si>
    <t>Interchange design - other</t>
  </si>
  <si>
    <t>Ramp closure</t>
  </si>
  <si>
    <t>Ramp metering</t>
  </si>
  <si>
    <t>Interchange_Design</t>
  </si>
  <si>
    <t>Auxiliary lanes – add acceleration lane
Auxiliary lanes – add acceleration lane</t>
  </si>
  <si>
    <t>Auxiliary lanes – add auxiliary through lane</t>
  </si>
  <si>
    <t>Auxiliary lanes – add left-turn lane</t>
  </si>
  <si>
    <t>Auxiliary lanes – add right-turn lane</t>
  </si>
  <si>
    <t>Auxiliary lanes – add right-turn lane (free-flow)</t>
  </si>
  <si>
    <t>Auxiliary lanes – add slip lane</t>
  </si>
  <si>
    <t>Auxiliary lanes – add two-way left-turn lane</t>
  </si>
  <si>
    <t>Auxiliary lanes – extend acceleration/deceleration lane</t>
  </si>
  <si>
    <t>Auxiliary lanes – extend existing left-turn lane</t>
  </si>
  <si>
    <t>Auxiliary lanes – extend existing right-turn lane</t>
  </si>
  <si>
    <t>Auxiliary lanes – miscellaneous/other/unspecified</t>
  </si>
  <si>
    <t>Auxiliary lanes – modify acceleration lane</t>
  </si>
  <si>
    <t>Auxiliary lanes – modify auxiliary through lane</t>
  </si>
  <si>
    <t>Auxiliary lanes – modify free-flow turn  lane</t>
  </si>
  <si>
    <t>Auxiliary lanes – modify left-turn lane offset</t>
  </si>
  <si>
    <t>Auxiliary lanes – modify right-turn lane offset</t>
  </si>
  <si>
    <t>Auxiliary lanes – modify turn lane storage</t>
  </si>
  <si>
    <t>Auxiliary lanes – modify turn lane taper</t>
  </si>
  <si>
    <t>Auxiliary lanes – modify two-way left-turn lane</t>
  </si>
  <si>
    <t>Intersection geometrics – miscellaneous/other/unspecified</t>
  </si>
  <si>
    <t>Intersection geometrics – modify intersection corner radius</t>
  </si>
  <si>
    <t>Intersection geometrics – modify skew angle</t>
  </si>
  <si>
    <t>Intersection geometrics – realignment to align offset cross streets</t>
  </si>
  <si>
    <t>Intersection geometrics – realignment to increase cross street offset</t>
  </si>
  <si>
    <t>Intersection geometrics – re-assign existing lane use</t>
  </si>
  <si>
    <t>Intersection geometry - other</t>
  </si>
  <si>
    <t>Splitter island – install on one or more approaches</t>
  </si>
  <si>
    <t>Splitter island – remove from one or more approaches</t>
  </si>
  <si>
    <t>Splitter island – unspecified</t>
  </si>
  <si>
    <t>Through lanes – add additional through lane</t>
  </si>
  <si>
    <t>Intersection_Geometry</t>
  </si>
  <si>
    <t>Intersection_Traffic _Control</t>
  </si>
  <si>
    <t>Intersection flashers – add “when flashing” warning sign-mounted</t>
  </si>
  <si>
    <t>Intersection flashers – add advance emergency vehicle warning sign-mounted</t>
  </si>
  <si>
    <t>Intersection flashers – add advance heavy vehicle warning sign-mounted</t>
  </si>
  <si>
    <t>Intersection flashers – add advance intersection warning sign-mounted</t>
  </si>
  <si>
    <t>Intersection flashers – add miscellaneous/other/unspecified</t>
  </si>
  <si>
    <t>Intersection flashers – add overhead (actuated)</t>
  </si>
  <si>
    <t>Intersection flashers – add overhead (continuous)</t>
  </si>
  <si>
    <t>Intersection flashers – add stop sign-mounted</t>
  </si>
  <si>
    <t>Intersection flashers – modify existing</t>
  </si>
  <si>
    <t>Intersection flashers – remove existing</t>
  </si>
  <si>
    <t>Intersection signing – add basic advance warning</t>
  </si>
  <si>
    <t>Intersection signing – add enhanced advance warning (double-up and/or oversize)</t>
  </si>
  <si>
    <t>Intersection signing – add enhanced regulatory sign (double-up and/or oversize)</t>
  </si>
  <si>
    <t>Intersection signing – miscellaneous/other/unspecified</t>
  </si>
  <si>
    <t>Intersection signing – relocate existing regulatory sign</t>
  </si>
  <si>
    <t>Intersection traffic control - other</t>
  </si>
  <si>
    <t>Modify control – all-way stop to roundabout</t>
  </si>
  <si>
    <t>Modify control – modifications to roundabout</t>
  </si>
  <si>
    <t>Modify control – no control to roundabout</t>
  </si>
  <si>
    <t>Modify control – no control to two-way stop</t>
  </si>
  <si>
    <t>Modify control – remove right-turn yield</t>
  </si>
  <si>
    <t>Modify control – reverse priority of stop condition</t>
  </si>
  <si>
    <t>Modify control – traffic signal to roundabout</t>
  </si>
  <si>
    <t>Modify control – two-way stop to all-way stop</t>
  </si>
  <si>
    <t>Modify control – two-way stop to roundabout</t>
  </si>
  <si>
    <t>Modify control – two-way yield to two-way stop</t>
  </si>
  <si>
    <t>Pavement Markings – add advance signal ahead</t>
  </si>
  <si>
    <t>Pavement markings – add advance stop ahead</t>
  </si>
  <si>
    <t>Pavement markings – add dashed edge line along mainline</t>
  </si>
  <si>
    <t>Pavement markings – add lane use symbols</t>
  </si>
  <si>
    <t>Pavement markings – add stop line</t>
  </si>
  <si>
    <t>Pavement markings – add yield line</t>
  </si>
  <si>
    <t>Pavement markings – miscellaneous/other/unspecified</t>
  </si>
  <si>
    <t>Pavement markings – refresh existing pavement markings</t>
  </si>
  <si>
    <t>Modify traffic signal – add additional signal heads</t>
  </si>
  <si>
    <t>Modify traffic signal – add backplates</t>
  </si>
  <si>
    <t>Modify traffic signal – add backplates with retroreflective borders</t>
  </si>
  <si>
    <t>Modify traffic signal – add closed loop system</t>
  </si>
  <si>
    <t>Modify traffic signal – add emergency vehicle preemption</t>
  </si>
  <si>
    <t>Modify traffic signal – add flashing yellow arrow</t>
  </si>
  <si>
    <t>Modify traffic signal – add long vehicle detection</t>
  </si>
  <si>
    <t>Modify traffic signal – add railroad preemption</t>
  </si>
  <si>
    <t>Modify traffic signal – add wireless system</t>
  </si>
  <si>
    <t>Modify traffic signal – miscellaneous/other/unspecified</t>
  </si>
  <si>
    <t>Modify traffic signal – modernization/replacement</t>
  </si>
  <si>
    <t>Modify traffic signal – modify signal mounting (spanwire to mast arm)</t>
  </si>
  <si>
    <t>Modify traffic signal – remove existing signal</t>
  </si>
  <si>
    <t>Modify traffic signal – replace existing indications (incandescent-to-LED and/or 8-to-12 inch dia.)</t>
  </si>
  <si>
    <t>Modify traffic signal timing – left-turn phasing (permissive to protected/permissive)</t>
  </si>
  <si>
    <t>Modify traffic signal timing – left-turn phasing (permissive to protected-only)</t>
  </si>
  <si>
    <t>Modify traffic signal timing – adjust clearance interval (yellow change and/or all-red)</t>
  </si>
  <si>
    <t>Modify traffic signal timing – general retiming</t>
  </si>
  <si>
    <t>Modify traffic signal timing – signal coordination</t>
  </si>
  <si>
    <t>Systemic improvements – signal-controlled</t>
  </si>
  <si>
    <t>Systemic improvements – stop-controlled</t>
  </si>
  <si>
    <t>Intersection_Traffic_Control</t>
  </si>
  <si>
    <t>Lighting - other</t>
  </si>
  <si>
    <t>Site lighting – horizontal curve</t>
  </si>
  <si>
    <t>Site lighting – intersection</t>
  </si>
  <si>
    <t>Site lighting – interchange</t>
  </si>
  <si>
    <t>Site lighting – pedestrian crosswalk</t>
  </si>
  <si>
    <t>Continuous roadway lighting</t>
  </si>
  <si>
    <t>Intersection lighting</t>
  </si>
  <si>
    <t>Educational efforts</t>
  </si>
  <si>
    <t>Data/traffic records</t>
  </si>
  <si>
    <t>Non-infrastructure - other</t>
  </si>
  <si>
    <t>Outreach</t>
  </si>
  <si>
    <t>Road safety audits</t>
  </si>
  <si>
    <t>Training and workforce development</t>
  </si>
  <si>
    <t>Transportation safety planning</t>
  </si>
  <si>
    <t>Non-Infrastructure</t>
  </si>
  <si>
    <t>Non_Infrastructure</t>
  </si>
  <si>
    <t>Modify parking</t>
  </si>
  <si>
    <t>Parking - other</t>
  </si>
  <si>
    <t>Remove parking</t>
  </si>
  <si>
    <t>Restrict parking</t>
  </si>
  <si>
    <t>Truck parking facilities</t>
  </si>
  <si>
    <t>Pedestrians_and_Bicyclists</t>
  </si>
  <si>
    <t>Crosswalk</t>
  </si>
  <si>
    <t>Install new "smart" crosswalk</t>
  </si>
  <si>
    <t>Install new crosswalk</t>
  </si>
  <si>
    <t>Install sidewalk</t>
  </si>
  <si>
    <t>Medians and pedestrian refuge areas</t>
  </si>
  <si>
    <t>Miscellaneous pedestrians and bicyclists</t>
  </si>
  <si>
    <t>Modify existing crosswalk</t>
  </si>
  <si>
    <t>Pedestrian beacons</t>
  </si>
  <si>
    <t>Pedestrian bridge</t>
  </si>
  <si>
    <t>Pedestrian signal</t>
  </si>
  <si>
    <t>Pedestrian signal - audible device</t>
  </si>
  <si>
    <t>Pedestrian signal – Pedestrian Hybrid Beacon</t>
  </si>
  <si>
    <t>Pedestrian signal - install new at intersection</t>
  </si>
  <si>
    <t>Pedestrian signal - install new at non-intersection location</t>
  </si>
  <si>
    <t>Pedestrian signal - modify existing</t>
  </si>
  <si>
    <t>Pedestrian signal - remove existing</t>
  </si>
  <si>
    <t>Pedestrian warning signs - add/modify flashers</t>
  </si>
  <si>
    <t>Pedestrian warning signs – overhead</t>
  </si>
  <si>
    <t>Railroad_Grade_Crossings</t>
  </si>
  <si>
    <t>Grade separation</t>
  </si>
  <si>
    <t>Model enforcement activity</t>
  </si>
  <si>
    <t>Protective devices</t>
  </si>
  <si>
    <t>Railroad grade crossing gates</t>
  </si>
  <si>
    <t>Railroad grade crossing signing</t>
  </si>
  <si>
    <t>Railroad grade crossings - other</t>
  </si>
  <si>
    <t>Surface treatment</t>
  </si>
  <si>
    <t>Upgrade railroad crossing signal</t>
  </si>
  <si>
    <t>Widen crossing for additional lane</t>
  </si>
  <si>
    <t>Railroad_Grade_Crossing</t>
  </si>
  <si>
    <t>Barrier end treatments (crash cushions, terminals)</t>
  </si>
  <si>
    <t>Barrier transitions</t>
  </si>
  <si>
    <t>Barrier - cable</t>
  </si>
  <si>
    <t>Barrier - concrete</t>
  </si>
  <si>
    <t>Barrier- metal</t>
  </si>
  <si>
    <t>Barrier - other</t>
  </si>
  <si>
    <t>Barrier - removal</t>
  </si>
  <si>
    <t>Curb or curb and gutter</t>
  </si>
  <si>
    <t>Drainage improvements</t>
  </si>
  <si>
    <t>Fencing</t>
  </si>
  <si>
    <t>Removal of roadside objects (trees, poles, etc.)</t>
  </si>
  <si>
    <t>Roadside grading</t>
  </si>
  <si>
    <t>Roadside - other</t>
  </si>
  <si>
    <t>Install / remove / modify passing zone</t>
  </si>
  <si>
    <t>Pavement surface – high friction surface</t>
  </si>
  <si>
    <t>Pavement surface - miscellaneous</t>
  </si>
  <si>
    <t>Roadway narrowing (road diet, roadway reconfiguration)</t>
  </si>
  <si>
    <t>Roadway - other</t>
  </si>
  <si>
    <t>Roadway - restripe to revise separation between opposing lanes and/or shoulder widths</t>
  </si>
  <si>
    <t>Roadway widening - add lane(s) along segment</t>
  </si>
  <si>
    <t>Roadway widening - curve</t>
  </si>
  <si>
    <t>Roadway widening - travel lanes</t>
  </si>
  <si>
    <t>Rumble strips - center</t>
  </si>
  <si>
    <t>Rumble strips – edge or shoulder</t>
  </si>
  <si>
    <t>Rumble strips - transverse</t>
  </si>
  <si>
    <t>Rumble strips – unspecified or other</t>
  </si>
  <si>
    <t>Superelevation / cross slope</t>
  </si>
  <si>
    <t>Roadway_Delineation</t>
  </si>
  <si>
    <t>Improve retroreflectivity</t>
  </si>
  <si>
    <t>Longitudinal pavement markings - new</t>
  </si>
  <si>
    <t>Longitudinal pavement markings - remarking</t>
  </si>
  <si>
    <t>Delineators post-mounted or on barrier</t>
  </si>
  <si>
    <t>Raised pavement markers</t>
  </si>
  <si>
    <t>Roadway delineation - other</t>
  </si>
  <si>
    <t>Roadway_Signs_and_Traffic_Control</t>
  </si>
  <si>
    <t>Curve-related warning signs and flashers</t>
  </si>
  <si>
    <t>Sign sheeting – upgrade or replacement</t>
  </si>
  <si>
    <t>Roadway signs and traffic control - other</t>
  </si>
  <si>
    <t>Roadway signs (including post) – new or updated</t>
  </si>
  <si>
    <t>Shoulder_Treatments</t>
  </si>
  <si>
    <t>Speed_Management</t>
  </si>
  <si>
    <t>Work_Zone</t>
  </si>
  <si>
    <t>Widen shoulder – paved or other</t>
  </si>
  <si>
    <t>Pave existing shoulders</t>
  </si>
  <si>
    <t>Shoulder grading</t>
  </si>
  <si>
    <t>Shoulder treatments - other</t>
  </si>
  <si>
    <t>Modify speed limit</t>
  </si>
  <si>
    <t>Radar speed signs</t>
  </si>
  <si>
    <t>Speed detection system / truck warning</t>
  </si>
  <si>
    <t>Speed management - other</t>
  </si>
  <si>
    <t>Traffic calming feature</t>
  </si>
  <si>
    <t>Detailed engineer's cost estimate attached:</t>
  </si>
  <si>
    <t xml:space="preserve">Anticipated Construction Year: </t>
  </si>
  <si>
    <t>If additional ROW is needed, what FY is purchase anticipated?:</t>
  </si>
  <si>
    <t>Section 4(f) governs the use of land from publicly owned parks, recreation areas, wildlife and waterfowl refuges, and public or private historic sites for Federal highway projects.  Visit http://environment.fhwa.dot.gov/4f/4fpolicy.asp#part1 for the FHWA Section 4(f) Policy Paper.</t>
  </si>
  <si>
    <t>Does Section 4(f) apply to any portion of this project?</t>
  </si>
  <si>
    <t>Is project within applicants permanent ROW?</t>
  </si>
  <si>
    <t>Cost Estimate Tab:</t>
  </si>
  <si>
    <t>All project costs (all phases and funding sources) must be accounted for in this section, even if substantial elements of the overall project are to be funded by other sources.</t>
  </si>
  <si>
    <t>How are (will) the proposed locations be prioritized for replacement? (explain below)</t>
  </si>
  <si>
    <t>Have lower cost countermeasures been considered or implemented?</t>
  </si>
  <si>
    <t>If "Yes", describe:
If "No", explain why not:</t>
  </si>
  <si>
    <t>Are there any other issues that may impact or delay development or construction of this project?</t>
  </si>
  <si>
    <t>What is the source of ADT?:</t>
  </si>
  <si>
    <t>Anticipated Dollar amount of Local Match (5.7%) (5.66%):</t>
  </si>
  <si>
    <r>
      <t xml:space="preserve">HSIP </t>
    </r>
    <r>
      <rPr>
        <sz val="11"/>
        <color theme="1"/>
        <rFont val="Calibri"/>
        <family val="2"/>
        <scheme val="minor"/>
      </rPr>
      <t>100%,  94.3% or 94.34%</t>
    </r>
  </si>
  <si>
    <r>
      <t>LocaL Match</t>
    </r>
    <r>
      <rPr>
        <sz val="11"/>
        <color theme="1"/>
        <rFont val="Calibri"/>
        <family val="2"/>
        <scheme val="minor"/>
      </rPr>
      <t xml:space="preserve">  5.7%, 5.66% or 0%</t>
    </r>
  </si>
  <si>
    <t>(5.66% is for Interstate projects only)</t>
  </si>
  <si>
    <t>94.34% is for Interstate projects only.  Select from the dropdown which Tab you completed your Cost Estimate for this project on.</t>
  </si>
  <si>
    <t>Have any infrastructure changes occurred within the work limits of this project during the years the crash data covers?</t>
  </si>
  <si>
    <t>What is the posted speed limit?</t>
  </si>
  <si>
    <t>Enter the highest posted speed (Miles per Hour) within the project limits.</t>
  </si>
  <si>
    <t>10a.</t>
  </si>
  <si>
    <t>Most of the information in this section is required for ADOT to meet its annual safety program reporting requirements to the FHWA.  The responses will be incorporated in statewide and national safety program assessments and used to determine the health of the overall program and potential areas of focus for future program improvements.</t>
  </si>
  <si>
    <t xml:space="preserve">Completed B/C Ratio Tabulation Sheet Attached (required): </t>
  </si>
  <si>
    <t>5a.</t>
  </si>
  <si>
    <t>11a.</t>
  </si>
  <si>
    <t>If "YES", does this project support an Emphasis Area in the COG/MPO STSP?:</t>
  </si>
  <si>
    <r>
      <t>If NO, then project is</t>
    </r>
    <r>
      <rPr>
        <u/>
        <sz val="12"/>
        <color indexed="18"/>
        <rFont val="Calibri"/>
        <family val="2"/>
      </rPr>
      <t xml:space="preserve"> not</t>
    </r>
    <r>
      <rPr>
        <sz val="12"/>
        <color indexed="18"/>
        <rFont val="Calibri"/>
        <family val="2"/>
      </rPr>
      <t xml:space="preserve"> </t>
    </r>
    <r>
      <rPr>
        <u/>
        <sz val="12"/>
        <color indexed="18"/>
        <rFont val="Calibri"/>
        <family val="2"/>
      </rPr>
      <t>eligible</t>
    </r>
    <r>
      <rPr>
        <sz val="12"/>
        <color indexed="18"/>
        <rFont val="Calibri"/>
        <family val="2"/>
      </rPr>
      <t xml:space="preserve"> for HSIP funding.</t>
    </r>
  </si>
  <si>
    <r>
      <t xml:space="preserve">NOTE:  </t>
    </r>
    <r>
      <rPr>
        <sz val="12"/>
        <color indexed="18"/>
        <rFont val="Calibri"/>
        <family val="2"/>
      </rPr>
      <t>An RSA recommendation does not guarantee HSIP funding.  A B/C ratio analysis is required for all applications.</t>
    </r>
  </si>
  <si>
    <t>Is this project in compliance with revised ADA Standards?</t>
  </si>
  <si>
    <t>IAW 28 CFR 35.151.  Note:  HSIP funds cannot be used to fund stand alone ADA projects.</t>
  </si>
  <si>
    <t>12a.</t>
  </si>
  <si>
    <t>If yes, please explain:</t>
  </si>
  <si>
    <t xml:space="preserve">A systemic project's B/C ratio will be calculated utilizing the total cost of the project and will be used in the "Weighted Average".  A B/C ratio can be calculated for each segment in order to prioritize locations. </t>
  </si>
  <si>
    <t>Lump sum costs will not be approved.  As a minimum,  costs have to be be broken out by the countermeasures identified in the application and cover letter.</t>
  </si>
  <si>
    <r>
      <t xml:space="preserve">Two categories of road safety improvements:  "Systemic" projects and "Spot Specific" projects.  All projects must be identified through a data-driven process, reduce potential fatalities and serious injury crashes, and relate back to Emphasis Areas in the Arizona Strategic Highway Safety Plan (SHSP).  Links to the Arizona SHSP and the Arizona HSIP Manual can be found at </t>
    </r>
    <r>
      <rPr>
        <b/>
        <i/>
        <u/>
        <sz val="14"/>
        <rFont val="Calibri"/>
        <family val="2"/>
      </rPr>
      <t>http://azdot.gov/Highways/Traffic/9620.asp</t>
    </r>
    <r>
      <rPr>
        <b/>
        <i/>
        <sz val="14"/>
        <rFont val="Calibri"/>
        <family val="2"/>
      </rPr>
      <t xml:space="preserve"> </t>
    </r>
  </si>
  <si>
    <t>Countermeasures:</t>
  </si>
  <si>
    <r>
      <t xml:space="preserve">Merchandise, i.e. sign panels, signal heads, etc. must be installed within one year of purchase. Merchandise </t>
    </r>
    <r>
      <rPr>
        <b/>
        <sz val="11"/>
        <color indexed="8"/>
        <rFont val="Calibri"/>
        <family val="2"/>
      </rPr>
      <t>can not</t>
    </r>
    <r>
      <rPr>
        <sz val="11"/>
        <color theme="1"/>
        <rFont val="Calibri"/>
        <family val="2"/>
        <scheme val="minor"/>
      </rPr>
      <t xml:space="preserve"> be stockpiled for future use.</t>
    </r>
  </si>
  <si>
    <r>
      <t xml:space="preserve">Total Cost associated with the design, ROW acquisition, and construction even if no federal HSIP funding will be used to complete the phase.  </t>
    </r>
    <r>
      <rPr>
        <b/>
        <sz val="11"/>
        <color theme="1"/>
        <rFont val="Calibri"/>
        <family val="2"/>
        <scheme val="minor"/>
      </rPr>
      <t>Minimum cost $250,000.</t>
    </r>
    <r>
      <rPr>
        <sz val="11"/>
        <color theme="1"/>
        <rFont val="Calibri"/>
        <family val="2"/>
        <scheme val="minor"/>
      </rPr>
      <t xml:space="preserve">  </t>
    </r>
  </si>
  <si>
    <t>What are the inclusive dates of the crash data?</t>
  </si>
  <si>
    <t>Insert the most recent 5 years of crash data from the ADOT Database</t>
  </si>
  <si>
    <t>Date</t>
  </si>
  <si>
    <t>CrossingFeature</t>
  </si>
  <si>
    <t>Offset</t>
  </si>
  <si>
    <t>IntersectionTypeDesc</t>
  </si>
  <si>
    <t>JunctionRelationDesc</t>
  </si>
  <si>
    <t>TrafficWayType</t>
  </si>
  <si>
    <t>UnitTravelDirectionDesc</t>
  </si>
  <si>
    <t>UnitActionDesc</t>
  </si>
  <si>
    <t>UnitRoadConditionDesc1</t>
  </si>
  <si>
    <t>SurfaceCondition</t>
  </si>
  <si>
    <t>EnvCondition</t>
  </si>
  <si>
    <t>UnitDefect</t>
  </si>
  <si>
    <t>UnitNumber</t>
  </si>
  <si>
    <t>PersonViolation</t>
  </si>
  <si>
    <t>PersonPhysical</t>
  </si>
  <si>
    <t>OVERTURN_ROLLOVER</t>
  </si>
  <si>
    <t>SINGLE VEHICLE</t>
  </si>
  <si>
    <t>CLEAR</t>
  </si>
  <si>
    <t>UNKNOWN</t>
  </si>
  <si>
    <t>NOT_JUNCTION_RELATED</t>
  </si>
  <si>
    <t>TWO_WAY_NOT_DIVIDED</t>
  </si>
  <si>
    <t>1 - NORTH</t>
  </si>
  <si>
    <t>GOING_STRAIGHT_AHEAD</t>
  </si>
  <si>
    <t>NO_CONTRIBUTING_CIRCUMSTANCES</t>
  </si>
  <si>
    <t>DRY</t>
  </si>
  <si>
    <t>RAN_OFF_ROAD_LEFT</t>
  </si>
  <si>
    <t>CROSS_MEDIAN</t>
  </si>
  <si>
    <t>Shoulder And Lap Belt</t>
  </si>
  <si>
    <t>FATAL</t>
  </si>
  <si>
    <t>DAYLIGHT</t>
  </si>
  <si>
    <t>OTHER</t>
  </si>
  <si>
    <t>RAN_OFF_ROAD_RIGHT</t>
  </si>
  <si>
    <t>CROSS_CENTERLINE</t>
  </si>
  <si>
    <t>FENCE</t>
  </si>
  <si>
    <t>None Used</t>
  </si>
  <si>
    <t>SPEED_TO_FAST_FOR_CONDITIONS</t>
  </si>
  <si>
    <t>4 - ALCOHOL</t>
  </si>
  <si>
    <t>2 - SOUTH</t>
  </si>
  <si>
    <t>0 - NO_APPARENT_INFLUENCE</t>
  </si>
  <si>
    <t>Id</t>
  </si>
  <si>
    <t>Onroad</t>
  </si>
  <si>
    <t>UnitEvent Sequence</t>
  </si>
  <si>
    <t>PersonSafety Device</t>
  </si>
  <si>
    <t>CollisionManner Desc</t>
  </si>
  <si>
    <t xml:space="preserve">Date </t>
  </si>
  <si>
    <t>IRONWOOD DR</t>
  </si>
  <si>
    <t>MCCORMICK RD</t>
  </si>
  <si>
    <t>GERMANN RD</t>
  </si>
  <si>
    <t>INCAPACITATING INJURY</t>
  </si>
  <si>
    <t xml:space="preserve">InjurySeverity </t>
  </si>
  <si>
    <t xml:space="preserve">FirstHarmful </t>
  </si>
  <si>
    <t xml:space="preserve">LightCondition </t>
  </si>
  <si>
    <t>DARK_NOT LIGHTED</t>
  </si>
  <si>
    <t xml:space="preserve">Weather </t>
  </si>
  <si>
    <t>NOT_AT_AN INTERSECTION</t>
  </si>
  <si>
    <r>
      <rPr>
        <sz val="12"/>
        <color indexed="18"/>
        <rFont val="Calibri"/>
        <family val="2"/>
      </rPr>
      <t xml:space="preserve">Describe the location and limits in detail.  </t>
    </r>
    <r>
      <rPr>
        <b/>
        <sz val="12"/>
        <color indexed="18"/>
        <rFont val="Calibri"/>
        <family val="2"/>
      </rPr>
      <t xml:space="preserve">Example: </t>
    </r>
    <r>
      <rPr>
        <sz val="12"/>
        <color indexed="18"/>
        <rFont val="Calibri"/>
        <family val="2"/>
      </rPr>
      <t>The raised median will extend approximately 750 feet south and 1,100 feet north of the center of the intersection of Main Street and First Street.  Attach a aerial screencapture (Bing, Google, etc.) with limits and dimensions shown.</t>
    </r>
    <r>
      <rPr>
        <b/>
        <sz val="12"/>
        <color indexed="18"/>
        <rFont val="Calibri"/>
        <family val="2"/>
      </rPr>
      <t xml:space="preserve">
</t>
    </r>
    <r>
      <rPr>
        <sz val="12"/>
        <color indexed="18"/>
        <rFont val="Calibri"/>
        <family val="2"/>
      </rPr>
      <t xml:space="preserve">For </t>
    </r>
    <r>
      <rPr>
        <b/>
        <sz val="12"/>
        <color indexed="18"/>
        <rFont val="Calibri"/>
        <family val="2"/>
      </rPr>
      <t>"Systemic"</t>
    </r>
    <r>
      <rPr>
        <sz val="12"/>
        <color indexed="18"/>
        <rFont val="Calibri"/>
        <family val="2"/>
      </rPr>
      <t xml:space="preserve"> Improvements describe project coverage such as Citywide, Townwide, Various Locations, all corridors, all school zones etc.</t>
    </r>
  </si>
  <si>
    <r>
      <t xml:space="preserve">Example: </t>
    </r>
    <r>
      <rPr>
        <sz val="12"/>
        <color indexed="18"/>
        <rFont val="Calibri"/>
        <family val="2"/>
      </rPr>
      <t>The Town just recently inventoried and identified signs that do not meet retro reflectivity requirements.</t>
    </r>
    <r>
      <rPr>
        <b/>
        <sz val="12"/>
        <color indexed="18"/>
        <rFont val="Calibri"/>
        <family val="2"/>
      </rPr>
      <t xml:space="preserve"> Example: </t>
    </r>
    <r>
      <rPr>
        <sz val="12"/>
        <color indexed="18"/>
        <rFont val="Calibri"/>
        <family val="2"/>
      </rPr>
      <t xml:space="preserve">The City's Engineering Group utilized the sign inventory database to analyze and prioritize the sign replacement program. </t>
    </r>
  </si>
  <si>
    <r>
      <t xml:space="preserve">Example: </t>
    </r>
    <r>
      <rPr>
        <sz val="12"/>
        <color indexed="18"/>
        <rFont val="Calibri"/>
        <family val="2"/>
      </rPr>
      <t xml:space="preserve">The determination of pedestrian count down head locations, the City  staff used a systematic approach that identified key "high-pedestrian" activity locations within the City.   It was determined that all intersections along the existing Metro Light Rail Alignment experience heavy volumes of pedestrian traffic. </t>
    </r>
  </si>
  <si>
    <r>
      <t xml:space="preserve">The most recent available crash data is considered the most up-to-date 5 years of data available from the ADOT ALISS database.  </t>
    </r>
    <r>
      <rPr>
        <u/>
        <sz val="12"/>
        <color indexed="18"/>
        <rFont val="Calibri"/>
        <family val="2"/>
      </rPr>
      <t>Do not</t>
    </r>
    <r>
      <rPr>
        <sz val="12"/>
        <color indexed="18"/>
        <rFont val="Calibri"/>
        <family val="2"/>
      </rPr>
      <t xml:space="preserve"> include crashes unreported to ADOT by law enforcement unless supporting documentation is provided and attested to for local OA funded projects.  Collision summary reports that corroborate the crash numbers must be submitted with the application and in the standard ADOT format.  See Tab 19.</t>
    </r>
  </si>
  <si>
    <t>Insert the starting and ending dates of the most recent 5 years of crash data used.</t>
  </si>
  <si>
    <t>Name and Title of COG/MPO Representative:</t>
  </si>
  <si>
    <r>
      <t xml:space="preserve">Number of Crashes </t>
    </r>
    <r>
      <rPr>
        <b/>
        <sz val="9"/>
        <rFont val="Arial"/>
        <family val="2"/>
      </rPr>
      <t xml:space="preserve">(divided) </t>
    </r>
    <r>
      <rPr>
        <sz val="9"/>
        <rFont val="Arial"/>
        <family val="2"/>
      </rPr>
      <t>by Number of Years of Data (most recent 5 years of crash data in ADOT DB)</t>
    </r>
  </si>
  <si>
    <r>
      <t xml:space="preserve">Work must not be classified as </t>
    </r>
    <r>
      <rPr>
        <b/>
        <sz val="11"/>
        <color indexed="8"/>
        <rFont val="Calibri"/>
        <family val="2"/>
      </rPr>
      <t>maintenance</t>
    </r>
    <r>
      <rPr>
        <sz val="11"/>
        <color theme="1"/>
        <rFont val="Calibri"/>
        <family val="2"/>
        <scheme val="minor"/>
      </rPr>
      <t xml:space="preserve"> such as normal operating expenses and routine repair.  HSIP funds cannot be used to "salvage" items without crediting costs back to the project.  HSIP funds cannot be used to "upgrade" items, but they can be used to bring an item up to current standards when replacing if they were substandard prior to approval of this project.</t>
    </r>
  </si>
  <si>
    <t>Examples of Potential Road Safety Improvement Projects</t>
  </si>
  <si>
    <r>
      <t>Improve Pedestrian Safety:</t>
    </r>
    <r>
      <rPr>
        <sz val="11"/>
        <rFont val="Calibri"/>
        <family val="2"/>
        <scheme val="minor"/>
      </rPr>
      <t xml:space="preserve">
Install pedestrian countdown signals
Install and/or upgrade pedestrian crosswalk pavement markings
Installation of yellow-green signs and signals at ped and bike crossings and in school zones
Provide mid-block crosswalk advance stop bars
Provide pedestrian refuge islands and medians                                                                                                                                                                                                                                                                                                                        Install Pedestrian Hybrid Beacons  (Ref: http://safety.fhwa.dot.gov/provencountermeasures/)                                                                                                                                                                             </t>
    </r>
  </si>
  <si>
    <r>
      <t xml:space="preserve">Roundabouts                         
Traffic Signals                                                                                                                                                                                                                                                                                                                            </t>
    </r>
    <r>
      <rPr>
        <strike/>
        <sz val="11"/>
        <rFont val="Calibri"/>
        <family val="2"/>
        <scheme val="minor"/>
      </rPr>
      <t xml:space="preserve"> </t>
    </r>
    <r>
      <rPr>
        <sz val="11"/>
        <rFont val="Calibri"/>
        <family val="2"/>
        <scheme val="minor"/>
      </rPr>
      <t xml:space="preserve">                                                                                                                                                                                                                                                                                                                            Pavement Markings - Upgrade to meet minimum retroreflectivitiy standards                                                                                                                                                                                                                                                                                                                                   New or Replacement Road Signs - i.e. to meet MUTCD retroreflectivity requirements
Install centerline and shoulder rumble strips and stripes
Install NEW guardrails - Not upgrade or improve existing  NOTE:  Guardrails that are deemed too low because of an overlay raised the pavement level are not eligible for HSIP funding to raise.
</t>
    </r>
  </si>
  <si>
    <t>Are the supporting structures in good condition, meet local standards and have an anticipated service life longer than the countermeasure being installed?</t>
  </si>
  <si>
    <r>
      <t>[insert agency name]</t>
    </r>
    <r>
      <rPr>
        <sz val="11"/>
        <rFont val="Arial"/>
        <family val="2"/>
      </rPr>
      <t xml:space="preserve"> further understands that Federal funds can only be used once to install or upgrade either a spot or systemic countermeasure and that once installed, the </t>
    </r>
    <r>
      <rPr>
        <sz val="11"/>
        <color rgb="FFFF0000"/>
        <rFont val="Arial"/>
        <family val="2"/>
      </rPr>
      <t>[insert agency name]</t>
    </r>
    <r>
      <rPr>
        <sz val="11"/>
        <rFont val="Arial"/>
        <family val="2"/>
      </rPr>
      <t xml:space="preserve"> will maintain the countermeasure at or above the standard to which it was installed. 
</t>
    </r>
  </si>
  <si>
    <r>
      <t>Instructions:  (Required)</t>
    </r>
    <r>
      <rPr>
        <b/>
        <sz val="10"/>
        <rFont val="Arial"/>
        <family val="2"/>
      </rPr>
      <t xml:space="preserve">
Look for the red arrows and provide the information needed for those lines only. Many of the items will be auto filled based on your application.
When you have completed the letter, print it out, sign and pdf a copy with your electronic application file.</t>
    </r>
  </si>
  <si>
    <t xml:space="preserve">State Match: </t>
  </si>
  <si>
    <t>ADOT State Agencies Use this Form or if project is on a Federal or State Roadway</t>
  </si>
  <si>
    <t>(if applicable)</t>
  </si>
  <si>
    <t>ADOT ICAP:</t>
  </si>
  <si>
    <t>Change Percentage based on if a state match is required.</t>
  </si>
  <si>
    <t>Procurement only contract</t>
  </si>
  <si>
    <t xml:space="preserve">print this page and sign </t>
  </si>
  <si>
    <t>After printing the cover/transmittal letter on agency letterhead, scan the letter into a pdf document.  Submit electronically with all other documentation.  ADOT does not require a hard copy.</t>
  </si>
  <si>
    <t xml:space="preserve">The amount of HSIP funding shown in the Cost Estimate of the final Excel application MUST match the amount approved by COG/MPO if local OA is being used. </t>
  </si>
  <si>
    <t xml:space="preserve">ADOT is responsible for ensuring that all individual elements of a project are eligible.  Eligibility does not give an agency authorization to begin work.  Final eligibility and participation determinations (Federal Authorization) are retained by FHWA and any work performed prior to Federal Authorization are not eligible for reimbursement.   </t>
  </si>
  <si>
    <t>Highway Safety Improvement Program (HSIP) Project  Determination and Application</t>
  </si>
  <si>
    <t>This is not a fixed costs for State.  Has to cover all environmental, ROW, C&amp;S, etc. costs.  Minimum $30,000 or 10% of Construction Sub-Total</t>
  </si>
  <si>
    <t>9.  State Cost Estimate</t>
  </si>
  <si>
    <t>Central</t>
  </si>
  <si>
    <t>Northcentral</t>
  </si>
  <si>
    <t>Northeast</t>
  </si>
  <si>
    <t>Northwest</t>
  </si>
  <si>
    <t>Southcentral</t>
  </si>
  <si>
    <t>Southeast</t>
  </si>
  <si>
    <t>Southwest</t>
  </si>
  <si>
    <r>
      <t xml:space="preserve">Estimated </t>
    </r>
    <r>
      <rPr>
        <b/>
        <sz val="9"/>
        <rFont val="Arial"/>
        <family val="2"/>
      </rPr>
      <t>CRF</t>
    </r>
    <r>
      <rPr>
        <sz val="9"/>
        <rFont val="Arial"/>
        <family val="2"/>
      </rPr>
      <t>* Reduction</t>
    </r>
  </si>
  <si>
    <t>Appendix C, 2015 HSIP Manual</t>
  </si>
  <si>
    <t>Construction Cost (Auto Fill)</t>
  </si>
  <si>
    <r>
      <t xml:space="preserve">The most recent available crash data is considered the most up-to-date 5 years of data available from the ADOT ALISS database.  </t>
    </r>
    <r>
      <rPr>
        <u/>
        <sz val="12"/>
        <color indexed="18"/>
        <rFont val="Calibri"/>
        <family val="2"/>
      </rPr>
      <t>Do not</t>
    </r>
    <r>
      <rPr>
        <sz val="12"/>
        <color indexed="18"/>
        <rFont val="Calibri"/>
        <family val="2"/>
      </rPr>
      <t xml:space="preserve"> include crashes unreported to ADOT by law enforcement unless supporting documentation is provided and attested to.  Collision summary reports that corroborate the crash numbers must be submitted with the application and in the standard ADOT format.</t>
    </r>
  </si>
  <si>
    <t>HSIP Inclusions</t>
  </si>
  <si>
    <t>1. Intersection safety improvement</t>
  </si>
  <si>
    <t>4. Installation  of a skid-resistant surface</t>
  </si>
  <si>
    <t>8. Construction of a traffic calming feature</t>
  </si>
  <si>
    <t>9. Elimination of a roadside hazard</t>
  </si>
  <si>
    <t>11. Installation of a priority control system for emergency vehicles at signalized intersections</t>
  </si>
  <si>
    <t>12. Installation of traffic contol or other warning device</t>
  </si>
  <si>
    <t>13. Transportation safety planning</t>
  </si>
  <si>
    <t>16. Installation of guardrails, barriers and crash attenuators</t>
  </si>
  <si>
    <t>14. Collection,analysis, and improvement of safety data</t>
  </si>
  <si>
    <t>15. Planning integrated interoperable emergency communications……relating to work zone safety</t>
  </si>
  <si>
    <t>17. Addition or retrofitting of sturctures or other measures to eliminate …..vehicles and wildlife</t>
  </si>
  <si>
    <t>18. Installation of yellow-green signs and signals at ped and bicycle crossing and in school zones</t>
  </si>
  <si>
    <t>19. Construction and operational improvements on high risk rural roads</t>
  </si>
  <si>
    <t>20. Geometric improvements to a road for safety pruposes that improve safety</t>
  </si>
  <si>
    <t>21. A road safety audit</t>
  </si>
  <si>
    <t>22. Roadway safety infrastructure improvements ….included in "Hwy Design Book" for older drivers/ped</t>
  </si>
  <si>
    <t>23. Truck parking facilities</t>
  </si>
  <si>
    <t>24. Systemic safety improvements</t>
  </si>
  <si>
    <t>25. Installation of vehicle-to-infrastructure communication equipment</t>
  </si>
  <si>
    <t>26. Pedestrian hybrid beacons</t>
  </si>
  <si>
    <t>27. Roadway improvements that provide separation between pedestrians and motor vehicles…..</t>
  </si>
  <si>
    <t>28. A physical infrastructure safety project not described in 1 - 27 above</t>
  </si>
  <si>
    <t>Required</t>
  </si>
  <si>
    <t>Which 23 USC 148 highway safety improvement project category does this project come under?</t>
  </si>
  <si>
    <t>6a.</t>
  </si>
  <si>
    <t>8a.</t>
  </si>
  <si>
    <t>13a.</t>
  </si>
  <si>
    <t>7. Conduct of model traffic enforcement activity at a railway-highway crossing</t>
  </si>
  <si>
    <t>2. Pavement and shoulder widening (including addition of a passing lane to remedy an unsafe condition)</t>
  </si>
  <si>
    <t>3. Installation of rumble strips or other warning devices, if do not adversely affect the safety….of bikes &amp; peds</t>
  </si>
  <si>
    <t>5. Improvement for pedestrian or bicyclist safety or safety of persons with disabilities</t>
  </si>
  <si>
    <t>6. Construction and improvement of a railway-highway grade crossing safety feature</t>
  </si>
  <si>
    <t>10. Installation, replacement and improvement of highway signage and pavement markings (retroflectivity)</t>
  </si>
  <si>
    <t>In order to obtain Federal Funding for an STSP, in the implementation phase, projects were to be identified and documented to support Emphasis Areas.  Explain why this project is being submitted over a project that was identified and documented has a high priority in the STSP.</t>
  </si>
  <si>
    <t>Preferred that only 4 and 5 star Crash Modification Factors (CMF) from Countermeasures, Tab 14, CMF1, and Tab 15, CMF2, be used.  The crash severity for these CMFs is Fatal, Serious and Minor Injury only.  No All or PDO crashes.  If an agency cannot find a CMF in the Tabs, then they need to contact ADOT TSS and provide the proposed CMF and reference for approval prior to submitting the application.  Failure could result in rejection of the application.</t>
  </si>
  <si>
    <t xml:space="preserve"> Basic Project Information</t>
  </si>
  <si>
    <r>
      <t xml:space="preserve">Anticipated Design Year </t>
    </r>
    <r>
      <rPr>
        <b/>
        <sz val="12"/>
        <color rgb="FFFF0000"/>
        <rFont val="Calibri"/>
        <family val="2"/>
      </rPr>
      <t>(Construction year cannot be the same)</t>
    </r>
    <r>
      <rPr>
        <b/>
        <sz val="12"/>
        <color theme="1"/>
        <rFont val="Calibri"/>
        <family val="2"/>
      </rPr>
      <t>:</t>
    </r>
  </si>
  <si>
    <r>
      <t>Note:</t>
    </r>
    <r>
      <rPr>
        <sz val="12"/>
        <color indexed="18"/>
        <rFont val="Calibri"/>
        <family val="2"/>
      </rPr>
      <t xml:space="preserve"> Provide the safety justification for</t>
    </r>
    <r>
      <rPr>
        <b/>
        <sz val="12"/>
        <color indexed="18"/>
        <rFont val="Calibri"/>
        <family val="2"/>
      </rPr>
      <t xml:space="preserve"> each</t>
    </r>
    <r>
      <rPr>
        <sz val="12"/>
        <color indexed="18"/>
        <rFont val="Calibri"/>
        <family val="2"/>
      </rPr>
      <t xml:space="preserve"> proposed safety improvement . </t>
    </r>
    <r>
      <rPr>
        <b/>
        <sz val="12"/>
        <color indexed="18"/>
        <rFont val="Calibri"/>
        <family val="2"/>
      </rPr>
      <t/>
    </r>
  </si>
  <si>
    <t>Have all crashes that will not be influenced by this countermeasure been deleted from the crash list?  (pedestrian, pedalcycle etc. as applicable)</t>
  </si>
  <si>
    <t>Specific types of crashes will be reduced based on the countermeasure.  In most cases, non-motorized crashes will not be influenced by countermeasures that influence motorized crashes.</t>
  </si>
  <si>
    <t>Have all crashes that will not be influenced by this countermeasure been deleted from the crash list?  (pedestrian, pedalcycle, etc. as applicable)</t>
  </si>
  <si>
    <t>Crashes that will not be influenced by the countermeasure being installed, cannot be used in the B/C ratio calculation.  Examples include  pedestrian crashes for a non-pedestrian related countermeasure, etc.</t>
  </si>
  <si>
    <t xml:space="preserve"> AGENCY LETTERHEAD</t>
  </si>
  <si>
    <t>Transportation Systems Management &amp; Operations, Traffic Safety Section</t>
  </si>
  <si>
    <t>Fixed for FY</t>
  </si>
  <si>
    <r>
      <t>a.</t>
    </r>
    <r>
      <rPr>
        <sz val="7"/>
        <color theme="1"/>
        <rFont val="Times New Roman"/>
        <family val="1"/>
      </rPr>
      <t xml:space="preserve">        </t>
    </r>
    <r>
      <rPr>
        <sz val="11"/>
        <color theme="1"/>
        <rFont val="Calibri"/>
        <family val="2"/>
        <scheme val="minor"/>
      </rPr>
      <t xml:space="preserve">Most recent 5 years of data from the ADOT crash database.
b.      Only crashes that the proposed countermeasure will correct 
c.       Only crashes in the countermeasure's influence area
d.       Severity of each crash, Fatal and Serious Injury only
e.      Manner of collision  
f.      Driver behavior of U1.  (Alcohol related or other driver behavior influenced crashes can be included in infrastructure countermeasure calculations).
g.      Other relevant attributes
h.      Do not include crashes unreported by law enforcement unless supporting documentation, i.e. crash reports,  is provided and attested to. 
</t>
    </r>
  </si>
  <si>
    <t xml:space="preserve">B/C Ratio </t>
  </si>
  <si>
    <r>
      <t xml:space="preserve">The </t>
    </r>
    <r>
      <rPr>
        <sz val="11"/>
        <color rgb="FFFF0000"/>
        <rFont val="Arial"/>
        <family val="2"/>
      </rPr>
      <t>[ insert agency name ]</t>
    </r>
    <r>
      <rPr>
        <sz val="11"/>
        <rFont val="Arial"/>
        <family val="2"/>
      </rPr>
      <t xml:space="preserve"> is submitting herewith a project application for</t>
    </r>
    <r>
      <rPr>
        <sz val="11"/>
        <rFont val="Arial"/>
        <family val="2"/>
      </rPr>
      <t xml:space="preserve"> Highway Safety Improvement Program (HSIP) funding.  This road safety improvement project was identified through the </t>
    </r>
    <r>
      <rPr>
        <sz val="11"/>
        <color rgb="FFFF0000"/>
        <rFont val="Arial"/>
        <family val="2"/>
      </rPr>
      <t xml:space="preserve">[state or local] </t>
    </r>
    <r>
      <rPr>
        <sz val="11"/>
        <rFont val="Arial"/>
        <family val="2"/>
      </rPr>
      <t xml:space="preserve">network crash data screening process and meets all requirements of Title 23.  The proposed request is for the </t>
    </r>
    <r>
      <rPr>
        <sz val="11"/>
        <color rgb="FFFF0000"/>
        <rFont val="Arial"/>
        <family val="2"/>
      </rPr>
      <t xml:space="preserve">[describe </t>
    </r>
    <r>
      <rPr>
        <u/>
        <sz val="11"/>
        <color rgb="FFFF0000"/>
        <rFont val="Arial"/>
        <family val="2"/>
      </rPr>
      <t>each</t>
    </r>
    <r>
      <rPr>
        <sz val="11"/>
        <color rgb="FFFF0000"/>
        <rFont val="Arial"/>
        <family val="2"/>
      </rPr>
      <t xml:space="preserve"> countermeasure being constructed or the safety item being procured and the limits of the project] </t>
    </r>
    <r>
      <rPr>
        <sz val="11"/>
        <rFont val="Arial"/>
        <family val="2"/>
      </rPr>
      <t>and</t>
    </r>
    <r>
      <rPr>
        <sz val="11"/>
        <color rgb="FFFF0000"/>
        <rFont val="Arial"/>
        <family val="2"/>
      </rPr>
      <t xml:space="preserve"> [does/does not] </t>
    </r>
    <r>
      <rPr>
        <sz val="11"/>
        <rFont val="Arial"/>
        <family val="2"/>
      </rPr>
      <t xml:space="preserve">include any non-infrastructure funding request.  </t>
    </r>
    <r>
      <rPr>
        <sz val="11"/>
        <color rgb="FFFF0000"/>
        <rFont val="Arial"/>
        <family val="2"/>
      </rPr>
      <t>[Describe how the installation or procurement of this countermeasure will correct or improve the highway safety problem.]</t>
    </r>
    <r>
      <rPr>
        <sz val="11"/>
        <rFont val="Arial"/>
        <family val="2"/>
      </rPr>
      <t xml:space="preserve">  </t>
    </r>
    <r>
      <rPr>
        <sz val="11"/>
        <color rgb="FFFF0000"/>
        <rFont val="Arial"/>
        <family val="2"/>
      </rPr>
      <t>[Insert a statement that indicates who is doing the work i.e. City Staff or Contractor]</t>
    </r>
    <r>
      <rPr>
        <sz val="11"/>
        <rFont val="Arial"/>
        <family val="2"/>
      </rPr>
      <t xml:space="preserve">.  </t>
    </r>
    <r>
      <rPr>
        <sz val="11"/>
        <color rgb="FFFF0000"/>
        <rFont val="Arial"/>
        <family val="2"/>
      </rPr>
      <t>[Insert a statement that there will or will not be ground distrubing activities or utility relocations anticipated.]</t>
    </r>
  </si>
  <si>
    <r>
      <t xml:space="preserve">Federal HSIP funds for Utility relocation may not exceed </t>
    </r>
    <r>
      <rPr>
        <b/>
        <sz val="12"/>
        <color indexed="18"/>
        <rFont val="Calibri"/>
        <family val="2"/>
      </rPr>
      <t>10%</t>
    </r>
    <r>
      <rPr>
        <sz val="12"/>
        <color indexed="18"/>
        <rFont val="Calibri"/>
        <family val="2"/>
      </rPr>
      <t xml:space="preserve"> of the Total Countermeasure Construction Cost estimate.</t>
    </r>
  </si>
  <si>
    <r>
      <t xml:space="preserve">Federal HSIP funds for Right-of-Way may not exceed </t>
    </r>
    <r>
      <rPr>
        <b/>
        <sz val="12"/>
        <color indexed="18"/>
        <rFont val="Calibri"/>
        <family val="2"/>
      </rPr>
      <t>10%</t>
    </r>
    <r>
      <rPr>
        <sz val="12"/>
        <color indexed="18"/>
        <rFont val="Calibri"/>
        <family val="2"/>
      </rPr>
      <t xml:space="preserve"> of the Total Countermeasure Construction Cost estimate.</t>
    </r>
  </si>
  <si>
    <t xml:space="preserve">Which Arizona Strategic Highway Safety Plan (SHSP) Emphasis Area (EA) Does this project support?  Select EA from dropdown.  </t>
  </si>
  <si>
    <t xml:space="preserve">If there is a second EA that this project supports, list it here.  </t>
  </si>
  <si>
    <t xml:space="preserve">If there is a third EA that this project supports, list it here.  </t>
  </si>
  <si>
    <t>B/C Ratio is auto populated from Tab 10, Cell E19.</t>
  </si>
  <si>
    <t>Select  County and COG/MPO from dropdowns.  For Local Agencies only.</t>
  </si>
  <si>
    <t>For Local Agencies Only.</t>
  </si>
  <si>
    <t xml:space="preserve">
.</t>
  </si>
  <si>
    <r>
      <t xml:space="preserve">[insert agency name ] </t>
    </r>
    <r>
      <rPr>
        <sz val="11"/>
        <rFont val="Arial"/>
        <family val="2"/>
      </rPr>
      <t xml:space="preserve">provides the following assurances to show a federal highway or transportation interest, how the </t>
    </r>
    <r>
      <rPr>
        <sz val="11"/>
        <color rgb="FFFF0000"/>
        <rFont val="Arial"/>
        <family val="2"/>
      </rPr>
      <t>[insert equipment name]</t>
    </r>
    <r>
      <rPr>
        <sz val="11"/>
        <rFont val="Arial"/>
        <family val="2"/>
      </rPr>
      <t xml:space="preserve"> will be used and the benefits of purchasing it:</t>
    </r>
  </si>
  <si>
    <t>Highway Safety Improvement Program (HSIP) Construction and Safety Equipment Acquisition</t>
  </si>
  <si>
    <r>
      <t>The expected service life of the</t>
    </r>
    <r>
      <rPr>
        <sz val="11"/>
        <color rgb="FFFF0000"/>
        <rFont val="Arial"/>
        <family val="2"/>
      </rPr>
      <t xml:space="preserve"> [insert equipment name]</t>
    </r>
    <r>
      <rPr>
        <sz val="11"/>
        <rFont val="Arial"/>
        <family val="2"/>
      </rPr>
      <t xml:space="preserve"> is</t>
    </r>
    <r>
      <rPr>
        <sz val="11"/>
        <color rgb="FFFF0000"/>
        <rFont val="Arial"/>
        <family val="2"/>
      </rPr>
      <t xml:space="preserve"> [insert the number of years]</t>
    </r>
    <r>
      <rPr>
        <sz val="11"/>
        <rFont val="Arial"/>
        <family val="2"/>
      </rPr>
      <t xml:space="preserve"> years.  After initial project completion, it is programmed that the </t>
    </r>
    <r>
      <rPr>
        <sz val="11"/>
        <color rgb="FFFF0000"/>
        <rFont val="Arial"/>
        <family val="2"/>
      </rPr>
      <t>[insert equipment name]</t>
    </r>
    <r>
      <rPr>
        <sz val="11"/>
        <rFont val="Arial"/>
        <family val="2"/>
      </rPr>
      <t xml:space="preserve"> will be used </t>
    </r>
    <r>
      <rPr>
        <sz val="11"/>
        <color rgb="FFFF0000"/>
        <rFont val="Arial"/>
        <family val="2"/>
      </rPr>
      <t xml:space="preserve">[insert number of times] </t>
    </r>
    <r>
      <rPr>
        <sz val="11"/>
        <rFont val="Arial"/>
        <family val="2"/>
      </rPr>
      <t>a year on</t>
    </r>
    <r>
      <rPr>
        <sz val="11"/>
        <color rgb="FFFF0000"/>
        <rFont val="Arial"/>
        <family val="2"/>
      </rPr>
      <t xml:space="preserve"> [types of projects]</t>
    </r>
    <r>
      <rPr>
        <sz val="11"/>
        <rFont val="Arial"/>
        <family val="2"/>
      </rPr>
      <t>. Attached is a list of anticipated projects that the</t>
    </r>
    <r>
      <rPr>
        <sz val="11"/>
        <color rgb="FFFF0000"/>
        <rFont val="Arial"/>
        <family val="2"/>
      </rPr>
      <t xml:space="preserve"> [insert equipment name]</t>
    </r>
    <r>
      <rPr>
        <sz val="11"/>
        <rFont val="Arial"/>
        <family val="2"/>
      </rPr>
      <t xml:space="preserve"> will be used on during its life expectency. </t>
    </r>
  </si>
  <si>
    <r>
      <rPr>
        <sz val="11"/>
        <color rgb="FFFF0000"/>
        <rFont val="Arial"/>
        <family val="2"/>
      </rPr>
      <t>[insert agency name]</t>
    </r>
    <r>
      <rPr>
        <sz val="11"/>
        <rFont val="Arial"/>
        <family val="2"/>
      </rPr>
      <t xml:space="preserve"> will ensure that HSIP funds for the purchase of the </t>
    </r>
    <r>
      <rPr>
        <sz val="11"/>
        <color rgb="FFFF0000"/>
        <rFont val="Arial"/>
        <family val="2"/>
      </rPr>
      <t xml:space="preserve">[insert equipment name] </t>
    </r>
    <r>
      <rPr>
        <sz val="11"/>
        <rFont val="Arial"/>
        <family val="2"/>
      </rPr>
      <t>will not be used for anything other than on federal-aid eligible projects.  The cost of the</t>
    </r>
    <r>
      <rPr>
        <sz val="11"/>
        <color rgb="FFFF0000"/>
        <rFont val="Arial"/>
        <family val="2"/>
      </rPr>
      <t xml:space="preserve"> [insert equipment name] </t>
    </r>
    <r>
      <rPr>
        <sz val="11"/>
        <rFont val="Arial"/>
        <family val="2"/>
      </rPr>
      <t>will be approximately</t>
    </r>
    <r>
      <rPr>
        <sz val="11"/>
        <color rgb="FFFF0000"/>
        <rFont val="Arial"/>
        <family val="2"/>
      </rPr>
      <t xml:space="preserve"> $xxxxx.xx.</t>
    </r>
    <r>
      <rPr>
        <sz val="11"/>
        <rFont val="Arial"/>
        <family val="2"/>
      </rPr>
      <t xml:space="preserve"> 
</t>
    </r>
  </si>
  <si>
    <r>
      <rPr>
        <sz val="11"/>
        <color rgb="FFFF0000"/>
        <rFont val="Arial"/>
        <family val="2"/>
      </rPr>
      <t>[insert agency name]</t>
    </r>
    <r>
      <rPr>
        <sz val="11"/>
        <rFont val="Arial"/>
        <family val="2"/>
      </rPr>
      <t xml:space="preserve"> plans to use the normal Federal-aid process through ADOT procurement with all of the provisions, such as competitive procurement, Buy America and Department Furnished Material, as applicable. </t>
    </r>
  </si>
  <si>
    <r>
      <t xml:space="preserve">[insert agency name] </t>
    </r>
    <r>
      <rPr>
        <sz val="11"/>
        <rFont val="Arial"/>
        <family val="2"/>
      </rPr>
      <t>has established internal controls/procedures for documenting and monitoring the efficient use of the</t>
    </r>
    <r>
      <rPr>
        <sz val="11"/>
        <color rgb="FFFF0000"/>
        <rFont val="Arial"/>
        <family val="2"/>
      </rPr>
      <t xml:space="preserve"> [insert equipment name] </t>
    </r>
    <r>
      <rPr>
        <sz val="11"/>
        <rFont val="Arial"/>
        <family val="2"/>
      </rPr>
      <t xml:space="preserve">on the above listed projects and upon request is prepared to provide a report to the FHWA Arizona Division Administrator documenting the use of this equipment.  </t>
    </r>
    <r>
      <rPr>
        <sz val="11"/>
        <color rgb="FFFF0000"/>
        <rFont val="Arial"/>
        <family val="2"/>
      </rPr>
      <t xml:space="preserve">[insert agency name] </t>
    </r>
    <r>
      <rPr>
        <sz val="11"/>
        <rFont val="Arial"/>
        <family val="2"/>
      </rPr>
      <t>will document in a</t>
    </r>
    <r>
      <rPr>
        <sz val="11"/>
        <color rgb="FFFF0000"/>
        <rFont val="Arial"/>
        <family val="2"/>
      </rPr>
      <t xml:space="preserve"> [insert timeframe monthly/quarterly/etc.] </t>
    </r>
    <r>
      <rPr>
        <sz val="11"/>
        <rFont val="Arial"/>
        <family val="2"/>
      </rPr>
      <t>the usage of the</t>
    </r>
    <r>
      <rPr>
        <sz val="11"/>
        <color rgb="FFFF0000"/>
        <rFont val="Arial"/>
        <family val="2"/>
      </rPr>
      <t xml:space="preserve"> [insert equipment name] by </t>
    </r>
    <r>
      <rPr>
        <sz val="11"/>
        <rFont val="Arial"/>
        <family val="2"/>
      </rPr>
      <t>federal-aid project number/name,</t>
    </r>
    <r>
      <rPr>
        <sz val="11"/>
        <color rgb="FFFF0000"/>
        <rFont val="Arial"/>
        <family val="2"/>
      </rPr>
      <t xml:space="preserve"> [insert amount of time in use, number of miles driven, hours operated or other appropriate measure].</t>
    </r>
  </si>
  <si>
    <r>
      <rPr>
        <sz val="11"/>
        <rFont val="Arial"/>
        <family val="2"/>
      </rPr>
      <t xml:space="preserve">The </t>
    </r>
    <r>
      <rPr>
        <sz val="11"/>
        <color rgb="FFFF0000"/>
        <rFont val="Arial"/>
        <family val="2"/>
      </rPr>
      <t>[insert equipment name]</t>
    </r>
    <r>
      <rPr>
        <sz val="11"/>
        <rFont val="Arial"/>
        <family val="2"/>
      </rPr>
      <t xml:space="preserve"> will be placed into use on an HSIP eligible project, [</t>
    </r>
    <r>
      <rPr>
        <sz val="11"/>
        <color rgb="FFFF0000"/>
        <rFont val="Arial"/>
        <family val="2"/>
      </rPr>
      <t>insert name of approved HSIP project],</t>
    </r>
    <r>
      <rPr>
        <sz val="11"/>
        <rFont val="Arial"/>
        <family val="2"/>
      </rPr>
      <t xml:space="preserve"> within 3 months of receipt of</t>
    </r>
    <r>
      <rPr>
        <sz val="11"/>
        <color rgb="FFFF0000"/>
        <rFont val="Arial"/>
        <family val="2"/>
      </rPr>
      <t xml:space="preserve">  [insert equipment name].
</t>
    </r>
  </si>
  <si>
    <r>
      <t xml:space="preserve">If the FHWA Arizona Division Administrator determines that this request is eligible and approves the requesst, </t>
    </r>
    <r>
      <rPr>
        <sz val="11"/>
        <color rgb="FFFF0000"/>
        <rFont val="Arial"/>
        <family val="2"/>
      </rPr>
      <t>[insert agency name]</t>
    </r>
    <r>
      <rPr>
        <sz val="11"/>
        <rFont val="Arial"/>
        <family val="2"/>
      </rPr>
      <t xml:space="preserve"> will establish a separate federal-aid (HSIP) project for the sole purpose of purchasing the </t>
    </r>
    <r>
      <rPr>
        <sz val="11"/>
        <color rgb="FFFF0000"/>
        <rFont val="Arial"/>
        <family val="2"/>
      </rPr>
      <t>[insert equipment name]</t>
    </r>
    <r>
      <rPr>
        <sz val="11"/>
        <rFont val="Arial"/>
        <family val="2"/>
      </rPr>
      <t xml:space="preserve"> in the FY</t>
    </r>
    <r>
      <rPr>
        <sz val="11"/>
        <color rgb="FFFF0000"/>
        <rFont val="Arial"/>
        <family val="2"/>
      </rPr>
      <t>xx program.</t>
    </r>
  </si>
  <si>
    <r>
      <t xml:space="preserve">Note:  Federal Authorization for design must be obtained in FY eligible and design must start within </t>
    </r>
    <r>
      <rPr>
        <u/>
        <sz val="12"/>
        <color indexed="18"/>
        <rFont val="Calibri"/>
        <family val="2"/>
      </rPr>
      <t>6 months</t>
    </r>
    <r>
      <rPr>
        <sz val="12"/>
        <color indexed="18"/>
        <rFont val="Calibri"/>
        <family val="2"/>
      </rPr>
      <t xml:space="preserve"> of Federal Authorization.  Construction must start within 30 months of design Federal Authorization.</t>
    </r>
  </si>
  <si>
    <r>
      <t xml:space="preserve">[insert agency name] </t>
    </r>
    <r>
      <rPr>
        <sz val="11"/>
        <rFont val="Arial"/>
        <family val="2"/>
      </rPr>
      <t xml:space="preserve">has established the necessary maintenance procedures for the </t>
    </r>
    <r>
      <rPr>
        <sz val="11"/>
        <color rgb="FFFF0000"/>
        <rFont val="Arial"/>
        <family val="2"/>
      </rPr>
      <t>[insert equipment name]</t>
    </r>
    <r>
      <rPr>
        <sz val="11"/>
        <rFont val="Arial"/>
        <family val="2"/>
      </rPr>
      <t xml:space="preserve"> to properly function as needed on the above projects so as to not lie idle for extended periods of time making it inefficient as a direct cost activity.  </t>
    </r>
    <r>
      <rPr>
        <sz val="11"/>
        <color rgb="FFFF0000"/>
        <rFont val="Arial"/>
        <family val="2"/>
      </rPr>
      <t>[insert agency name]</t>
    </r>
    <r>
      <rPr>
        <sz val="11"/>
        <rFont val="Arial"/>
        <family val="2"/>
      </rPr>
      <t xml:space="preserve"> futher understands that falure to implement the project in its entiriety will result in </t>
    </r>
    <r>
      <rPr>
        <sz val="11"/>
        <color rgb="FFFF0000"/>
        <rFont val="Arial"/>
        <family val="2"/>
      </rPr>
      <t xml:space="preserve">[insert agency name] </t>
    </r>
    <r>
      <rPr>
        <sz val="11"/>
        <rFont val="Arial"/>
        <family val="2"/>
      </rPr>
      <t>having to reimburse the full cost of the equipment.</t>
    </r>
  </si>
  <si>
    <t>1.  List of anticipated federal-aid projects the construction or highway safety equipment is going to be used on.</t>
  </si>
  <si>
    <t>2.  List of information technology systems/equipment (if applicable)</t>
  </si>
  <si>
    <t>Inflation Factor</t>
  </si>
  <si>
    <t>Total Design Cost</t>
  </si>
  <si>
    <t>Construction Total</t>
  </si>
  <si>
    <t>Mobilization</t>
  </si>
  <si>
    <t>Agencies use this form if "Other" funds are involved</t>
  </si>
  <si>
    <t>HSIP Eligible:</t>
  </si>
  <si>
    <t>How many projects that were identified In your last STSP or update were submitted for HSIP funding?</t>
  </si>
  <si>
    <t>Rational:</t>
  </si>
  <si>
    <t>What is the date of your last STSP or update completed?</t>
  </si>
  <si>
    <t>How many projects that were submitted for HSIP funding were eligible and funded by ADOT?</t>
  </si>
  <si>
    <t>For use by COG/MPOs requesting HSIP funding for STSP update.</t>
  </si>
  <si>
    <t>State Agencies Only</t>
  </si>
  <si>
    <t>Must be at least 2 years from eligibility request.</t>
  </si>
  <si>
    <t>3rd CMF ID NO.:</t>
  </si>
  <si>
    <t>2nd CMF ID No.:</t>
  </si>
  <si>
    <t>If used to calculate a CCRF.</t>
  </si>
  <si>
    <t>For projects on State System:</t>
  </si>
  <si>
    <t>BMP:</t>
  </si>
  <si>
    <t>For Intersections, enter MP in BMP block only.</t>
  </si>
  <si>
    <t>EMP:</t>
  </si>
  <si>
    <t>43a.</t>
  </si>
  <si>
    <t>44a.</t>
  </si>
  <si>
    <t>Any warrants required for a traffic control device are required to be submitted with the application.</t>
  </si>
  <si>
    <t>If the project is a traffic control device requiring a warrant, is a copy attached?</t>
  </si>
  <si>
    <t>30a.</t>
  </si>
  <si>
    <t>45a.</t>
  </si>
  <si>
    <r>
      <rPr>
        <b/>
        <sz val="11"/>
        <color indexed="8"/>
        <rFont val="Calibri"/>
        <family val="2"/>
      </rPr>
      <t>"Spot Specific Projects"</t>
    </r>
    <r>
      <rPr>
        <sz val="11"/>
        <color indexed="8"/>
        <rFont val="Calibri"/>
        <family val="2"/>
      </rPr>
      <t xml:space="preserve"> are those projects that would implement a safety countermeasure focused at a specific location.  Applications for this category of projects require network screening, supporting crash data, a 4 or 5 star CMF, and a benefit-cost ratio ≥  </t>
    </r>
    <r>
      <rPr>
        <b/>
        <sz val="11"/>
        <color indexed="8"/>
        <rFont val="Calibri"/>
        <family val="2"/>
      </rPr>
      <t>2.5.</t>
    </r>
    <r>
      <rPr>
        <sz val="11"/>
        <color indexed="8"/>
        <rFont val="Calibri"/>
        <family val="2"/>
      </rPr>
      <t xml:space="preserve">  These projects may require environmental, utility and ROW clearances.  </t>
    </r>
  </si>
  <si>
    <t>Non-State Agency Cost Estimate - Countermeasure 100% HSIP Eligible</t>
  </si>
  <si>
    <t>Does the project support Arizona's Strategic Traffic Safety Plan?</t>
  </si>
  <si>
    <t>2019 STSP - All Projects</t>
  </si>
  <si>
    <t>Intersections</t>
  </si>
  <si>
    <t>Pedestrians</t>
  </si>
  <si>
    <t>Emphasis_Area</t>
  </si>
  <si>
    <t>Behavior_Related</t>
  </si>
  <si>
    <t>Which EA Strategy supports this EA?</t>
  </si>
  <si>
    <r>
      <t xml:space="preserve">Which "Strategy to Achieve Goal" for this STSP Emphasis Area does this project support? Select Strategy from dropdown.  </t>
    </r>
    <r>
      <rPr>
        <b/>
        <sz val="12"/>
        <color indexed="18"/>
        <rFont val="Calibri"/>
        <family val="2"/>
      </rPr>
      <t>SHSP Emphasis Area must be selected first.</t>
    </r>
  </si>
  <si>
    <t>Lane_Departure</t>
  </si>
  <si>
    <t>Data</t>
  </si>
  <si>
    <t>Speeding - Variable speed reduction in heavy traffic zones.</t>
  </si>
  <si>
    <t>Corridor Access Management</t>
  </si>
  <si>
    <t>Roundabouts</t>
  </si>
  <si>
    <t>Which STSP Emphasis Area (EA) does this project support?:</t>
  </si>
  <si>
    <r>
      <t xml:space="preserve">Does this project support a </t>
    </r>
    <r>
      <rPr>
        <b/>
        <u/>
        <sz val="12"/>
        <color indexed="8"/>
        <rFont val="Calibri"/>
        <family val="2"/>
      </rPr>
      <t>third</t>
    </r>
    <r>
      <rPr>
        <b/>
        <sz val="12"/>
        <color indexed="8"/>
        <rFont val="Calibri"/>
        <family val="2"/>
      </rPr>
      <t xml:space="preserve"> STSP EA?  If so, which EA.:</t>
    </r>
  </si>
  <si>
    <r>
      <t xml:space="preserve">Does this project support a </t>
    </r>
    <r>
      <rPr>
        <b/>
        <u/>
        <sz val="12"/>
        <color indexed="8"/>
        <rFont val="Calibri"/>
        <family val="2"/>
      </rPr>
      <t>second</t>
    </r>
    <r>
      <rPr>
        <b/>
        <sz val="12"/>
        <color indexed="8"/>
        <rFont val="Calibri"/>
        <family val="2"/>
      </rPr>
      <t xml:space="preserve"> STSP EA?  If so, which EA.:</t>
    </r>
  </si>
  <si>
    <t>Which EA Strategy supports this EA? (Not all Strategies have a Sub-Strategy)</t>
  </si>
  <si>
    <t>Which EA Strategy supports the third EA? (Not all Strategies have a Sub-Strategy)</t>
  </si>
  <si>
    <r>
      <rPr>
        <sz val="11"/>
        <color rgb="FFFF0000"/>
        <rFont val="Arial"/>
        <family val="2"/>
      </rPr>
      <t>[ insert agency name ]</t>
    </r>
    <r>
      <rPr>
        <sz val="11"/>
        <rFont val="Arial"/>
        <family val="2"/>
      </rPr>
      <t xml:space="preserve"> has estimated the total project cost of this project to be $xxx,xxx.  Of that amount request ADOT determine if</t>
    </r>
    <r>
      <rPr>
        <sz val="11"/>
        <color rgb="FFFF0000"/>
        <rFont val="Arial"/>
        <family val="2"/>
      </rPr>
      <t xml:space="preserve"> $xx,xxx</t>
    </r>
    <r>
      <rPr>
        <sz val="11"/>
        <rFont val="Arial"/>
        <family val="2"/>
      </rPr>
      <t xml:space="preserve"> is HSIP eligible, with $xx,xxx being non-HSIP eligible, $xx,xxx being local/state match, and $xxx,xxx being Other funds (if appropriate). In accordance with Title 23, the Federal share for safety improvement items are eligible to be funded at 100% or 94.3% </t>
    </r>
    <r>
      <rPr>
        <sz val="11"/>
        <color rgb="FFFF0000"/>
        <rFont val="Arial"/>
        <family val="2"/>
      </rPr>
      <t xml:space="preserve"> [which is appropriate]</t>
    </r>
    <r>
      <rPr>
        <sz val="11"/>
        <rFont val="Arial"/>
        <family val="2"/>
      </rPr>
      <t xml:space="preserve">Federal share per 23 U.S.C. 120(c) as described in Code of Federal Register 23 CFR Part 924. Therefore, the </t>
    </r>
    <r>
      <rPr>
        <sz val="11"/>
        <color rgb="FFFF0000"/>
        <rFont val="Arial"/>
        <family val="2"/>
      </rPr>
      <t>[ insert agency name ]</t>
    </r>
    <r>
      <rPr>
        <sz val="11"/>
        <rFont val="Arial"/>
        <family val="2"/>
      </rPr>
      <t xml:space="preserve"> does not propose to contribute any match for the above mentioned project </t>
    </r>
    <r>
      <rPr>
        <sz val="11"/>
        <color rgb="FFFF0000"/>
        <rFont val="Arial"/>
        <family val="2"/>
      </rPr>
      <t>or proposes committing the 5.7% match in the amount of $XXXX</t>
    </r>
    <r>
      <rPr>
        <sz val="11"/>
        <rFont val="Arial"/>
        <family val="2"/>
      </rPr>
      <t>.</t>
    </r>
    <r>
      <rPr>
        <sz val="11"/>
        <color rgb="FFFF0000"/>
        <rFont val="Arial"/>
        <family val="2"/>
      </rPr>
      <t xml:space="preserve"> Furthermore, the [ insert agency name ] is not requesting reimbursement for staff time for installation.</t>
    </r>
    <r>
      <rPr>
        <sz val="11"/>
        <rFont val="Arial"/>
        <family val="2"/>
      </rPr>
      <t xml:space="preserve"> </t>
    </r>
    <r>
      <rPr>
        <sz val="11"/>
        <color rgb="FFFF0000"/>
        <rFont val="Arial"/>
        <family val="2"/>
      </rPr>
      <t>[if applicable</t>
    </r>
    <r>
      <rPr>
        <sz val="11"/>
        <rFont val="Arial"/>
        <family val="2"/>
      </rPr>
      <t xml:space="preserve">] Table </t>
    </r>
    <r>
      <rPr>
        <sz val="11"/>
        <color rgb="FFFF0000"/>
        <rFont val="Arial"/>
        <family val="2"/>
      </rPr>
      <t>x</t>
    </r>
    <r>
      <rPr>
        <sz val="11"/>
        <rFont val="Arial"/>
        <family val="2"/>
      </rPr>
      <t xml:space="preserve"> summarizes the anticipated cost estimate projected for this project.</t>
    </r>
  </si>
  <si>
    <r>
      <t xml:space="preserve">Must identify each countermeasure that is included in the project.  What are you asking for, the potential reduction of similar crashes, how much HSIP funding and your commitment to the Safety Project., etc.  
</t>
    </r>
    <r>
      <rPr>
        <b/>
        <u/>
        <sz val="10"/>
        <rFont val="Arial"/>
        <family val="2"/>
      </rPr>
      <t>The State STSP emphasis area(s) and supporting implementation strategy(ies) is required.  If a COG/MPO has adopted their own Strategic Transportation Safety Plan, then the local emphasis area(s) must also be identified.</t>
    </r>
    <r>
      <rPr>
        <b/>
        <sz val="10"/>
        <rFont val="Arial"/>
        <family val="2"/>
      </rPr>
      <t xml:space="preserve">
It is important for the requestor to understand that additional HSIP funding exceeding this request will not be available at a later date.  The requestor is committing to providing the additional funds from other sources.
The agency also agrees to maintain the countermeasure at or above the standard(s) to which it was installed.
The agency must state that they understand that HSIP funds can only be used once to install a countermeasure.
The agency must agree to maintaining conducting a before-and-after study every year (yearly submittal) with the final study submitted three years after installation.</t>
    </r>
  </si>
  <si>
    <t>Backplates with Retroreflective Borders</t>
  </si>
  <si>
    <t>Longitudinal Rumble Strips and Stripes on Two-Lane Roads</t>
  </si>
  <si>
    <t>Medians and Pedestrian Crossing Islands in Urban and Suburban Areas</t>
  </si>
  <si>
    <t>Pedestrian Hybrid Beacon</t>
  </si>
  <si>
    <t>Road Diet</t>
  </si>
  <si>
    <t>Safety Edge</t>
  </si>
  <si>
    <t>Roadway Design - Improvement at Curves</t>
  </si>
  <si>
    <t>Reduced Left-Turn Conflict Intersections</t>
  </si>
  <si>
    <t>Systemic Application of Multiple Low Cost Countermeasures at Stop-Controlled Intersections</t>
  </si>
  <si>
    <t>Leading Pedestrian Intervial</t>
  </si>
  <si>
    <t>Local Road Safety Plan</t>
  </si>
  <si>
    <t>Median Barrier</t>
  </si>
  <si>
    <t>Dedicated Left- and Right-Trun Lanes at Intersections</t>
  </si>
  <si>
    <t>Yellow Change Intervials</t>
  </si>
  <si>
    <t>Walkways</t>
  </si>
  <si>
    <t>Road Safety Audit</t>
  </si>
  <si>
    <t>Proven_Countermeasure</t>
  </si>
  <si>
    <t>Is the most current 5 Years Crash Data from ADOT ACIS database sorted by year &amp; severity attached and in correct format? (required):</t>
  </si>
  <si>
    <t>Most current 5 Years Crash Data from ADOT ACIS database sorted by year &amp; severity (required):</t>
  </si>
  <si>
    <t>If your COG/MPO has a STSP and it was Federally Funded and you answered NO in 44a, explain why this project is being submitted over a STSP identified project. (For Local Agencies Only)</t>
  </si>
  <si>
    <t>CMF ID Number (Required):</t>
  </si>
  <si>
    <t>Date of Application:</t>
  </si>
  <si>
    <t>Variable speed limits in congested conditions</t>
  </si>
  <si>
    <t xml:space="preserve">Variable speed limits in incidents </t>
  </si>
  <si>
    <t>Variable speed limits in inclement weather</t>
  </si>
  <si>
    <t>Infrastructure upgrade or improvement</t>
  </si>
  <si>
    <t>Adoption of consistent signal timing clearance intervals across local jurisdiction</t>
  </si>
  <si>
    <t>Improve left turn phasing practices</t>
  </si>
  <si>
    <t>Infrastructure improvement to keep vehicles on the road</t>
  </si>
  <si>
    <t>Infrastructure improvement to recovery area</t>
  </si>
  <si>
    <t>Infrastructure improvement to mimize crash severity</t>
  </si>
  <si>
    <t>Infrastructure improvement to reduce pedestrian fatalities</t>
  </si>
  <si>
    <t>Enhances a consistent and uniform crash data collection and enhancement process</t>
  </si>
  <si>
    <t>Const &amp; Post Const - Sub Total</t>
  </si>
  <si>
    <t>Post Const - Subtotal</t>
  </si>
  <si>
    <t>Community Relations</t>
  </si>
  <si>
    <t>Post Const:</t>
  </si>
  <si>
    <t>Post Design</t>
  </si>
  <si>
    <t xml:space="preserve">Post Const: </t>
  </si>
  <si>
    <t>Construction Contingency</t>
  </si>
  <si>
    <t>Post Const</t>
  </si>
  <si>
    <t>Construction Admin</t>
  </si>
  <si>
    <t>Construction - Subtotal</t>
  </si>
  <si>
    <t>Traffic Control</t>
  </si>
  <si>
    <t>TOTAL DESIGN</t>
  </si>
  <si>
    <t>Environmental Clearance</t>
  </si>
  <si>
    <t>Total</t>
  </si>
  <si>
    <t>Unit</t>
  </si>
  <si>
    <t>Project Costs broken out by eligibile percentage</t>
  </si>
  <si>
    <t>Corridor Improvements</t>
  </si>
  <si>
    <t xml:space="preserve">The % of Design and Below the Line percetages is based on the construction costs percentages of 94.3% and 100% countermeasure breakout
</t>
  </si>
  <si>
    <t>HSIP funds cannot be used to improve supporting structure, i.e. upgrade pavement condition</t>
  </si>
  <si>
    <r>
      <t>For systemic countermeasures such as signs, endtreatments, thermoplastic striping, etc. the supporting structure (sign posts,</t>
    </r>
    <r>
      <rPr>
        <u/>
        <sz val="12"/>
        <color indexed="18"/>
        <rFont val="Calibri"/>
        <family val="2"/>
      </rPr>
      <t xml:space="preserve"> roadway surface</t>
    </r>
    <r>
      <rPr>
        <sz val="12"/>
        <color indexed="18"/>
        <rFont val="Calibri"/>
        <family val="2"/>
      </rPr>
      <t xml:space="preserve">, guardrails, etc) must be in good condition and be in compliance with local standards at time of installation of the countermeasure. </t>
    </r>
  </si>
  <si>
    <t>Location Map</t>
  </si>
  <si>
    <t>Work Limits Map</t>
  </si>
  <si>
    <t>Study/RSA Reports (If applicable)</t>
  </si>
  <si>
    <t>Use this worksheet if there is one or more 94.3% countermeasure and one or more 100% countermeasure</t>
  </si>
  <si>
    <t>Which STSP Emphasis Area (EA) does this project support?</t>
  </si>
  <si>
    <t xml:space="preserve">If there is a fourth EA that this project supports, list it here.  </t>
  </si>
  <si>
    <t xml:space="preserve">If there is a fifth EA that this project supports, list it here.  </t>
  </si>
  <si>
    <r>
      <t xml:space="preserve">B/C </t>
    </r>
    <r>
      <rPr>
        <sz val="9"/>
        <rFont val="Calibri"/>
        <family val="2"/>
      </rPr>
      <t>≥</t>
    </r>
    <r>
      <rPr>
        <sz val="9"/>
        <rFont val="Arial"/>
        <family val="2"/>
      </rPr>
      <t xml:space="preserve"> 2</t>
    </r>
    <r>
      <rPr>
        <b/>
        <sz val="9"/>
        <rFont val="Arial"/>
        <family val="2"/>
      </rPr>
      <t xml:space="preserve">.5 </t>
    </r>
    <r>
      <rPr>
        <sz val="9"/>
        <rFont val="Arial"/>
        <family val="2"/>
      </rPr>
      <t xml:space="preserve"> may be eligible for HSIP funds  (round to the nearest 10th.)</t>
    </r>
  </si>
  <si>
    <t>Pedestrian Projects</t>
  </si>
  <si>
    <t>Has the AZSTEP Field Review Form been completed and attached?</t>
  </si>
  <si>
    <t>If more than one project location in this application, has the AZSTEP Field Review Form been completed for each location and attached?</t>
  </si>
  <si>
    <t>Date:</t>
  </si>
  <si>
    <t>Peak Hour:</t>
  </si>
  <si>
    <t>If this application is for a HAWK, please provide the date and peak hour the on site pedestrian count was completed.  (If more than one location, provide the date and hour on the PHB Evaluation Form beside question 2, Peak hour pedestrian crossing volume.)</t>
  </si>
  <si>
    <t>TSS Use Only</t>
  </si>
  <si>
    <t>Print Name</t>
  </si>
  <si>
    <t>Signature</t>
  </si>
  <si>
    <t>STSE Approval:</t>
  </si>
  <si>
    <t>RTE Approval:</t>
  </si>
  <si>
    <t>For all agencies, has the Regional Traffic Engineer been made aware of this potential project and does he/she concur with it?</t>
  </si>
  <si>
    <t>Does this project support one of the 28 FHWA proven safety countermeasures?:</t>
  </si>
  <si>
    <t>Speed Safety Cameras</t>
  </si>
  <si>
    <t>Variable Speed Limits</t>
  </si>
  <si>
    <t>Appropriate Speed Limits for All Road Users</t>
  </si>
  <si>
    <t>Wider Edge Lines</t>
  </si>
  <si>
    <t>Crosswalk Visibility Enhancements</t>
  </si>
  <si>
    <t>Bicycle Lanes</t>
  </si>
  <si>
    <t>Rectangular Rapid Flashing Beacons</t>
  </si>
  <si>
    <t>Pavement Friction Management</t>
  </si>
  <si>
    <r>
      <t xml:space="preserve">The </t>
    </r>
    <r>
      <rPr>
        <sz val="11"/>
        <color rgb="FFFF0000"/>
        <rFont val="Arial"/>
        <family val="2"/>
      </rPr>
      <t>[insert agency name]</t>
    </r>
    <r>
      <rPr>
        <sz val="11"/>
        <rFont val="Arial"/>
        <family val="2"/>
      </rPr>
      <t xml:space="preserve"> is requesting Arizona's FHWA's approval to procure </t>
    </r>
    <r>
      <rPr>
        <sz val="11"/>
        <color rgb="FFFF0000"/>
        <rFont val="Arial"/>
        <family val="2"/>
      </rPr>
      <t xml:space="preserve">[insert the name/nomenclature of the item of equipment] </t>
    </r>
    <r>
      <rPr>
        <sz val="11"/>
        <rFont val="Arial"/>
        <family val="2"/>
      </rPr>
      <t>which will be used by</t>
    </r>
    <r>
      <rPr>
        <sz val="11"/>
        <color rgb="FFFF0000"/>
        <rFont val="Arial"/>
        <family val="2"/>
      </rPr>
      <t xml:space="preserve"> [insert using agency name]</t>
    </r>
    <r>
      <rPr>
        <sz val="11"/>
        <rFont val="Arial"/>
        <family val="2"/>
      </rPr>
      <t xml:space="preserve"> for the purpose of </t>
    </r>
    <r>
      <rPr>
        <sz val="11"/>
        <color rgb="FFFF0000"/>
        <rFont val="Arial"/>
        <family val="2"/>
      </rPr>
      <t>[insert in detail what the item of equipment will be used for].</t>
    </r>
  </si>
  <si>
    <r>
      <t xml:space="preserve">Benefit/Cost Ratio Tabulation Sheet is at </t>
    </r>
    <r>
      <rPr>
        <b/>
        <sz val="12"/>
        <color indexed="18"/>
        <rFont val="Calibri"/>
        <family val="2"/>
      </rPr>
      <t xml:space="preserve">Tab11 </t>
    </r>
    <r>
      <rPr>
        <sz val="12"/>
        <color indexed="18"/>
        <rFont val="Calibri"/>
        <family val="2"/>
      </rPr>
      <t>in this workbook.</t>
    </r>
  </si>
  <si>
    <r>
      <t xml:space="preserve">Benefit/Cost Ratio Tabulation Sheet is at </t>
    </r>
    <r>
      <rPr>
        <b/>
        <sz val="12"/>
        <color indexed="18"/>
        <rFont val="Calibri"/>
        <family val="2"/>
      </rPr>
      <t xml:space="preserve">Tab 11 </t>
    </r>
    <r>
      <rPr>
        <sz val="12"/>
        <color indexed="18"/>
        <rFont val="Calibri"/>
        <family val="2"/>
      </rPr>
      <t>in this workbook.</t>
    </r>
  </si>
  <si>
    <t>Enhanced Delineation for Horizontal Curves</t>
  </si>
  <si>
    <t>Are any temporary safety countermeasures needed prior to this permanent solution being installed?</t>
  </si>
  <si>
    <t>Strategic Transportation Safety Plans Funds (COG/MPO)</t>
  </si>
  <si>
    <r>
      <t xml:space="preserve">Must match the Total Cost Estimate on Cost Estimate Tab and B/C Ratio Analysis Tab.  </t>
    </r>
    <r>
      <rPr>
        <b/>
        <sz val="12"/>
        <color indexed="18"/>
        <rFont val="Calibri"/>
        <family val="2"/>
      </rPr>
      <t>Note:  Minimum Amount $250,000.00  Maximum $5 million</t>
    </r>
  </si>
  <si>
    <r>
      <t>Note:</t>
    </r>
    <r>
      <rPr>
        <sz val="12"/>
        <color indexed="18"/>
        <rFont val="Calibri"/>
        <family val="2"/>
      </rPr>
      <t xml:space="preserve"> HSIP eligible scope of work.  Identify </t>
    </r>
    <r>
      <rPr>
        <u/>
        <sz val="12"/>
        <color indexed="18"/>
        <rFont val="Calibri"/>
        <family val="2"/>
      </rPr>
      <t>each</t>
    </r>
    <r>
      <rPr>
        <sz val="12"/>
        <color indexed="18"/>
        <rFont val="Calibri"/>
        <family val="2"/>
      </rPr>
      <t xml:space="preserve"> countermeasure funds are being requested for.  If the  cost to implement the countermeasure does not represent at least 15% of the total construction cost, the applicant must NOT input the countermeasure in the application's B/C calculation.   For example:  A project proposing a new signal should NOT include countermeasures for signing, striping, or minor median improvements as they are incidental elements of the new signal and do not represent stand-alone improvements. Work must </t>
    </r>
    <r>
      <rPr>
        <u/>
        <sz val="12"/>
        <color indexed="18"/>
        <rFont val="Calibri"/>
        <family val="2"/>
      </rPr>
      <t>not</t>
    </r>
    <r>
      <rPr>
        <sz val="12"/>
        <color indexed="18"/>
        <rFont val="Calibri"/>
        <family val="2"/>
      </rPr>
      <t xml:space="preserve"> be classified as maintenance such as normal operating expenses and routine repair.  Please include what the current item is and what you are upgrading to.  A wearing surface treatment must be supported by friction related crashes and is not normally eligible.</t>
    </r>
  </si>
  <si>
    <t>Will any temporary right-of-way acquisitions be required?</t>
  </si>
  <si>
    <t>Is a more detailed cost estimate than the required HSIP Cost Estimate at Tabs 4 - 8 attached?</t>
  </si>
  <si>
    <t>The cover letter is the document that commits the agency to the safety project, how much HSIP funding is being requested, the source of additional funding if necessary, etc.  A short summary of your application with B/C ratio score included.  When completed please print and sign your letter and .pdf it along with the final version of this Excel application.  The final version of the Excel application must include any modifications to project scope and project cost made during the project review process .</t>
  </si>
  <si>
    <t xml:space="preserve">Safety practitioners in the agency should evaluate the potentially applicable CMFs, eliminating any that are not appropriate for the countermeasure(s).  Practioners should only choose the most appropriate CMFs for their specific project based on factors including but not limited to :  urban areas vs rural areas; low vs high traffic volumes; 2-lane vs 6 lane roadways, manner of collision, etc. If there is not a published CMF for the countermeasure, then the project probably will not be eligible for HSIP funding. </t>
  </si>
  <si>
    <r>
      <t>"Systemic Projects"</t>
    </r>
    <r>
      <rPr>
        <sz val="11"/>
        <rFont val="Calibri"/>
        <family val="2"/>
        <scheme val="minor"/>
      </rPr>
      <t xml:space="preserve"> are those projects that implement systemic road safety improvements across a road network.  These are projects that can be implemented with minimal clearances required, usually system-or corridor-wide.  A data analysis that identifies crash trends and risk factors with a prioritized list of potential locations that could benefit from the systemic safety improvements utilizing highly-effective countermeasures is required.  Applications for this category of projects require network screening, supporting crash data, a 4 or 5 star CMF, and a benefit-cost ratio ≥  2.5.  Contact ADOT Traffic Safety Section for technical assistance if needed.  See </t>
    </r>
    <r>
      <rPr>
        <u/>
        <sz val="11"/>
        <rFont val="Calibri"/>
        <family val="2"/>
        <scheme val="minor"/>
      </rPr>
      <t>http://safety.fhwa.dot.gov/systemic/</t>
    </r>
    <r>
      <rPr>
        <sz val="11"/>
        <rFont val="Calibri"/>
        <family val="2"/>
        <scheme val="minor"/>
      </rPr>
      <t xml:space="preserve"> for more information.</t>
    </r>
  </si>
  <si>
    <r>
      <t>Improve Signalized Intersection Safety:</t>
    </r>
    <r>
      <rPr>
        <sz val="11"/>
        <rFont val="Calibri"/>
        <family val="2"/>
        <scheme val="minor"/>
      </rPr>
      <t xml:space="preserve">
Converting traffic signal heads from 8-inch incandescent/LED to 12-inch LED                                                                                                                                                                                                                                                                     
Backplates with Retro reflective Borders                                                                               </t>
    </r>
  </si>
  <si>
    <r>
      <t>Improve Unsignalized Intersection Safety:</t>
    </r>
    <r>
      <rPr>
        <sz val="11"/>
        <color theme="1"/>
        <rFont val="Calibri"/>
        <family val="2"/>
        <scheme val="minor"/>
      </rPr>
      <t xml:space="preserve">
Upgrade STOP signs – larger and/or retro reflective upgrade/LED enhanced
Install advance stop ahead pavement markings </t>
    </r>
  </si>
  <si>
    <r>
      <t>Improve Roadway Segment Safety):</t>
    </r>
    <r>
      <rPr>
        <sz val="11"/>
        <rFont val="Calibri"/>
        <family val="2"/>
        <scheme val="minor"/>
      </rPr>
      <t xml:space="preserve">
Milled in shoulder and centerline rumble strips
Install delineation for barriers and obstacles
Upgrade markings (wider and more durable materials) including Raised Pavement Markers
Upgrade regulatory and warning signs (Sign Inventory system </t>
    </r>
    <r>
      <rPr>
        <b/>
        <sz val="11"/>
        <rFont val="Calibri"/>
        <family val="2"/>
        <scheme val="minor"/>
      </rPr>
      <t>must</t>
    </r>
    <r>
      <rPr>
        <sz val="11"/>
        <rFont val="Calibri"/>
        <family val="2"/>
        <scheme val="minor"/>
      </rPr>
      <t xml:space="preserve"> be in place as of June 14, 2014.  Replacement based on retroreflectivity)
Shoulder widening
Enhanced delineation at horizontal curves                                                                                                                              
Road Diets
High Friction course applications
Install new Street lighting
Install new Guardrails  (Does not include upgrading or replacing existing guardrails.)</t>
    </r>
  </si>
  <si>
    <t>A complete list of countermeasures and crash modification factors can be found at the FHWA Crash Modification Factors Clearinghouse  http://www.cmfclearinghouse.org/</t>
  </si>
  <si>
    <t>Does this project support one of the two Arizona Focus Areas?:</t>
  </si>
  <si>
    <t>44b.</t>
  </si>
  <si>
    <t>44c.</t>
  </si>
  <si>
    <t>44d.</t>
  </si>
  <si>
    <t>44e.</t>
  </si>
  <si>
    <t>44f.</t>
  </si>
  <si>
    <t>44g.</t>
  </si>
  <si>
    <t>44h.</t>
  </si>
  <si>
    <t>44i.</t>
  </si>
  <si>
    <t>46a.</t>
  </si>
  <si>
    <t>47a.</t>
  </si>
  <si>
    <t>47b.</t>
  </si>
  <si>
    <t>47c.</t>
  </si>
  <si>
    <t>47d.</t>
  </si>
  <si>
    <t>48a.</t>
  </si>
  <si>
    <t>*REQUIRED: Use 4 and 5 star CMFs from FHWA CMF Clearing House should be used if listed. The CMF's CRF is used in the above calculation</t>
  </si>
  <si>
    <t>The limits should match the limits described in Block 4a. above.</t>
  </si>
  <si>
    <t>Traffic Control:</t>
  </si>
  <si>
    <t>Mobilization:</t>
  </si>
  <si>
    <t>What was the total dollar amount of the projects in question 48?</t>
  </si>
  <si>
    <t>What was the total dollar amount of the projects in question 50?</t>
  </si>
  <si>
    <t>Scoping</t>
  </si>
  <si>
    <t>ADOT Consultant</t>
  </si>
  <si>
    <t>Scoping Total</t>
  </si>
  <si>
    <t>Right of Way</t>
  </si>
  <si>
    <t>FY25 - 27</t>
  </si>
  <si>
    <t>FY25 - 28</t>
  </si>
  <si>
    <r>
      <rPr>
        <b/>
        <sz val="12"/>
        <color indexed="8"/>
        <rFont val="Calibri"/>
        <family val="2"/>
      </rPr>
      <t>Scoping Tota</t>
    </r>
    <r>
      <rPr>
        <sz val="12"/>
        <color indexed="8"/>
        <rFont val="Calibri"/>
        <family val="2"/>
      </rPr>
      <t>l</t>
    </r>
  </si>
  <si>
    <r>
      <t xml:space="preserve">Change </t>
    </r>
    <r>
      <rPr>
        <b/>
        <sz val="11"/>
        <color theme="1"/>
        <rFont val="Calibri"/>
        <family val="2"/>
        <scheme val="minor"/>
      </rPr>
      <t>Other Amt</t>
    </r>
    <r>
      <rPr>
        <sz val="11"/>
        <color theme="1"/>
        <rFont val="Calibri"/>
        <family val="2"/>
        <scheme val="minor"/>
      </rPr>
      <t xml:space="preserve"> to 100% HSIP if countermeasure is 100% and zero out F5 &amp; G5.</t>
    </r>
  </si>
  <si>
    <t>ADOT Staff Costs:</t>
  </si>
  <si>
    <t xml:space="preserve">Design </t>
  </si>
  <si>
    <t>FY24 Rate</t>
  </si>
  <si>
    <t>ICAP (State Projects Only)</t>
  </si>
  <si>
    <r>
      <t xml:space="preserve">"Title of Project" </t>
    </r>
    <r>
      <rPr>
        <sz val="12"/>
        <color indexed="18"/>
        <rFont val="Calibri"/>
        <family val="2"/>
      </rPr>
      <t>should be in accordance with FHWA Guidelines (App. E) and the same as what will be recorded in the TIP or State 5-Year plan if eligibility is approved</t>
    </r>
  </si>
  <si>
    <t>Provide a brief description of all ROW considerations and/or risk to delivery that may impact the scope, schedule or budget (i.e. how many parcles are being acquired, coordination needs, permits, new easments, etc.</t>
  </si>
  <si>
    <t>ROW Considerations:</t>
  </si>
  <si>
    <t>Provide a brief description of all URR considerations and/or risk to delivery that may impact the scope, schedule or budget (i.e. type of and # of utilities that need to be installed/moved, name of utility or railroad companies, coordination needs, etc.)</t>
  </si>
  <si>
    <t>URR Considerations:</t>
  </si>
  <si>
    <t>8b.</t>
  </si>
  <si>
    <t>(See 8. below)</t>
  </si>
  <si>
    <t>10b.</t>
  </si>
  <si>
    <t>If more than one countermeasure of the same type is included (i.e. 3 PHBs), is there a B/C ratio for each location and a B/C ratio of the combined total cost?</t>
  </si>
  <si>
    <t>32a.</t>
  </si>
  <si>
    <r>
      <t xml:space="preserve">[This paragraph has to identify how many crashes that occurred during the most recent 5-year period that the proposed countermeasure is based on. ] [i.e. intersection related pedestrian crashes for pedestrian countdown heads]  </t>
    </r>
    <r>
      <rPr>
        <sz val="11"/>
        <rFont val="Arial"/>
        <family val="2"/>
      </rPr>
      <t xml:space="preserve">During the most recent five year period ending xxxxxx 20xx, the agency experienced xxx total </t>
    </r>
    <r>
      <rPr>
        <sz val="11"/>
        <color rgb="FFFF0000"/>
        <rFont val="Arial"/>
        <family val="2"/>
      </rPr>
      <t>[type of]</t>
    </r>
    <r>
      <rPr>
        <sz val="11"/>
        <rFont val="Arial"/>
        <family val="2"/>
      </rPr>
      <t xml:space="preserve"> crashes including xx fatal and xx incapacitating crashes.  With a Crash Reduction Factor (CRF) of xx% obtained from the FHWA CMF Clearinghouse</t>
    </r>
    <r>
      <rPr>
        <sz val="11"/>
        <color rgb="FFFF0000"/>
        <rFont val="Arial"/>
        <family val="2"/>
      </rPr>
      <t xml:space="preserve"> [or other ADOT prior approved CRF]</t>
    </r>
    <r>
      <rPr>
        <sz val="11"/>
        <rFont val="Arial"/>
        <family val="2"/>
      </rPr>
      <t xml:space="preserve"> list for all </t>
    </r>
    <r>
      <rPr>
        <sz val="11"/>
        <color rgb="FFFF0000"/>
        <rFont val="Arial"/>
        <family val="2"/>
      </rPr>
      <t xml:space="preserve">[list type of] </t>
    </r>
    <r>
      <rPr>
        <sz val="11"/>
        <rFont val="Arial"/>
        <family val="2"/>
      </rPr>
      <t>crashes, the City/Town could see a 5-year reduction of xxx crashes including xx fatal and xx serious injury crashes.</t>
    </r>
    <r>
      <rPr>
        <sz val="11"/>
        <color rgb="FFFF0000"/>
        <rFont val="Arial"/>
        <family val="2"/>
      </rPr>
      <t xml:space="preserve"> [Contact ADOT Traffic Section for this information if you do not have it available.]</t>
    </r>
  </si>
  <si>
    <r>
      <t>[ insert agency name ]</t>
    </r>
    <r>
      <rPr>
        <sz val="11"/>
        <rFont val="Arial"/>
        <family val="2"/>
      </rPr>
      <t xml:space="preserve"> has determined that, in accordance with 23 USC 148(a)(4))(A), this project is consistent with the</t>
    </r>
    <r>
      <rPr>
        <sz val="11"/>
        <color rgb="FFFF0000"/>
        <rFont val="Arial"/>
        <family val="2"/>
      </rPr>
      <t xml:space="preserve"> [COG/MPO's and] </t>
    </r>
    <r>
      <rPr>
        <sz val="11"/>
        <rFont val="Arial"/>
        <family val="2"/>
      </rPr>
      <t>State's 2019 STSP.</t>
    </r>
    <r>
      <rPr>
        <sz val="11"/>
        <color rgb="FFFF0000"/>
        <rFont val="Arial"/>
        <family val="2"/>
      </rPr>
      <t xml:space="preserve">  </t>
    </r>
    <r>
      <rPr>
        <sz val="11"/>
        <rFont val="Arial"/>
        <family val="2"/>
      </rPr>
      <t>It supports</t>
    </r>
    <r>
      <rPr>
        <sz val="11"/>
        <color rgb="FFFF0000"/>
        <rFont val="Arial"/>
        <family val="2"/>
      </rPr>
      <t xml:space="preserve"> [insert appropriate emphasis area(s) and supporting strategy and sub-strategy for one or both of the STSPs]. (Items 44 and 44a in application.)
B/C Ratio = xx  (Element 55 in Application, Tab 2)
</t>
    </r>
  </si>
  <si>
    <r>
      <rPr>
        <sz val="11"/>
        <color rgb="FFFF0000"/>
        <rFont val="Arial"/>
        <family val="2"/>
      </rPr>
      <t>[insert agency name]</t>
    </r>
    <r>
      <rPr>
        <sz val="11"/>
        <rFont val="Arial"/>
        <family val="2"/>
      </rPr>
      <t xml:space="preserve"> agrees to conduct and provide to ADOT TSS on a yearly basis a written before-and-after study utilizing the same crash data included in the countermeasure influence area in order to determine the effectiveness of the conuntermeasure on fatal and serious injury crashes.</t>
    </r>
  </si>
  <si>
    <t>Local Match</t>
  </si>
  <si>
    <t>https://apps.azdot.gov/websignon/logon.asp</t>
  </si>
  <si>
    <t>Link to ADOT Estimating Tool</t>
  </si>
  <si>
    <t>Any changes in project scope, schedule or work limits will need to be re-submitted for eligibility determination and approval prior to award of construction contract.</t>
  </si>
  <si>
    <t>For local agencies, an executed IGA are required and must be completed  in the 1st Qtr of the design FY.  If you are a Certified Acceptance (CA) Agency no IGA is required, but you are still required to have all clearances completed in the 1st Qtr of the design FY.</t>
  </si>
  <si>
    <t xml:space="preserve">The ADOT Project Estimating tool (E2C2) web address is:  https://apps.azdot.gov/websignon/logon.asp  and should be used to determine unit costs.  
</t>
  </si>
  <si>
    <r>
      <rPr>
        <sz val="11"/>
        <color rgb="FFFF0000"/>
        <rFont val="Arial"/>
        <family val="2"/>
      </rPr>
      <t>[insert agency name] is aware that, if funded, additional HSIP funds above the attached estimated cost are not available to pay for excess costs and that other funds whether STP, local or other will have to provided or secured by  [insert agency name] to cover the additional costs or the project will have to be withdrawn and resbumitted in the next call-for-projects.</t>
    </r>
    <r>
      <rPr>
        <sz val="11"/>
        <rFont val="Arial"/>
        <family val="2"/>
      </rPr>
      <t xml:space="preserve"> 
</t>
    </r>
    <r>
      <rPr>
        <sz val="11"/>
        <color rgb="FFFF0000"/>
        <rFont val="Arial"/>
        <family val="2"/>
      </rPr>
      <t/>
    </r>
  </si>
  <si>
    <t xml:space="preserve">Minimum </t>
  </si>
  <si>
    <t>Consultant</t>
  </si>
  <si>
    <t>Minimum estimated cost</t>
  </si>
  <si>
    <t>Minimum design estimate</t>
  </si>
  <si>
    <t>FY29 can only be selected if RoW purchase is in FY28,  URR considerations or ATSIP</t>
  </si>
  <si>
    <t xml:space="preserve">    This report is subject to provisions of 23 USC § 407. Any intentional or inadvertent release of this material, or any data derived from its use does not constitute a waiver of privilege pursuant to 23 USC § 407.
     23 USC § 407 - Discovery and admission as evidence of certain reports and surveys 
Notwithstanding any other provision of law, reports, surveys, schedules, lists, or data compiled or collected for the purpose of identifying, evaluating, or planning the safety enhancement of potential accident sites, hazardous roadway conditions, or railway-highway crossings, pursuant to sections 130, 144, and 148 of this title or for the purpose of developing any highway safety construction improvement project which may be implemented utilizing Federal-aid highway funds shall not be subject to discovery or admitted into evidence in a Federal or State court proceeding or considered for other purposes in any action for damages arising from any occurrence at a location mentioned or addressed in such reports, surveys, schedules, lists, or data.
</t>
  </si>
  <si>
    <t>Cost Estimates:</t>
  </si>
  <si>
    <t>Disclamer: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</si>
</sst>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44" formatCode="_(&quot;$&quot;* #,##0.00_);_(&quot;$&quot;* \(#,##0.00\);_(&quot;$&quot;* &quot;-&quot;??_);_(@_)"/>
    <numFmt numFmtId="43" formatCode="_(* #,##0.00_);_(* \(#,##0.00\);_(* &quot;-&quot;??_);_(@_)"/>
    <numFmt numFmtId="164" formatCode="0."/>
    <numFmt numFmtId="165" formatCode="&quot;$&quot;#,##0"/>
    <numFmt numFmtId="166" formatCode="&quot;$&quot;#,##0.00"/>
    <numFmt numFmtId="167" formatCode="#,##0.0000"/>
    <numFmt numFmtId="168" formatCode="[&lt;=9999999]###\-####;\(###\)\ ###\-####"/>
    <numFmt numFmtId="169" formatCode="[$-409]mmmm\ d\,\ yyyy;@"/>
    <numFmt numFmtId="170" formatCode="0.0"/>
    <numFmt numFmtId="171" formatCode="[$-F400]h:mm:ss\ AM/PM"/>
    <numFmt numFmtId="172" formatCode="#,##0.0"/>
    <numFmt numFmtId="173" formatCode="0.0%"/>
  </numFmts>
  <fonts count="75" x14ac:knownFonts="1">
    <font>
      <sz val="11"/>
      <color theme="1"/>
      <name val="Calibri"/>
      <family val="2"/>
      <scheme val="minor"/>
    </font>
    <font>
      <sz val="11"/>
      <color indexed="8"/>
      <name val="Calibri"/>
      <family val="2"/>
    </font>
    <font>
      <sz val="11"/>
      <color indexed="8"/>
      <name val="Calibri"/>
      <family val="2"/>
    </font>
    <font>
      <b/>
      <sz val="11"/>
      <color indexed="8"/>
      <name val="Calibri"/>
      <family val="2"/>
    </font>
    <font>
      <sz val="12"/>
      <color indexed="8"/>
      <name val="Calibri"/>
      <family val="2"/>
    </font>
    <font>
      <b/>
      <sz val="12"/>
      <color indexed="8"/>
      <name val="Calibri"/>
      <family val="2"/>
    </font>
    <font>
      <b/>
      <i/>
      <sz val="11"/>
      <color indexed="8"/>
      <name val="Calibri"/>
      <family val="2"/>
    </font>
    <font>
      <u/>
      <sz val="11"/>
      <color indexed="12"/>
      <name val="Calibri"/>
      <family val="2"/>
    </font>
    <font>
      <sz val="8"/>
      <name val="Calibri"/>
      <family val="2"/>
    </font>
    <font>
      <b/>
      <sz val="12"/>
      <name val="Calibri"/>
      <family val="2"/>
    </font>
    <font>
      <sz val="12"/>
      <color indexed="18"/>
      <name val="Calibri"/>
      <family val="2"/>
    </font>
    <font>
      <b/>
      <sz val="12"/>
      <color indexed="18"/>
      <name val="Calibri"/>
      <family val="2"/>
    </font>
    <font>
      <b/>
      <sz val="18"/>
      <color indexed="8"/>
      <name val="Calibri"/>
      <family val="2"/>
    </font>
    <font>
      <b/>
      <sz val="12"/>
      <color indexed="10"/>
      <name val="Calibri"/>
      <family val="2"/>
    </font>
    <font>
      <sz val="10"/>
      <name val="Arial"/>
      <family val="2"/>
    </font>
    <font>
      <u/>
      <sz val="10"/>
      <color indexed="12"/>
      <name val="Arial"/>
      <family val="2"/>
    </font>
    <font>
      <sz val="8"/>
      <name val="Arial"/>
      <family val="2"/>
    </font>
    <font>
      <b/>
      <sz val="10"/>
      <name val="Arial"/>
      <family val="2"/>
    </font>
    <font>
      <i/>
      <sz val="12"/>
      <color indexed="18"/>
      <name val="Calibri"/>
      <family val="2"/>
    </font>
    <font>
      <b/>
      <sz val="9"/>
      <name val="Arial"/>
      <family val="2"/>
    </font>
    <font>
      <sz val="9"/>
      <name val="Arial"/>
      <family val="2"/>
    </font>
    <font>
      <sz val="10"/>
      <color indexed="62"/>
      <name val="Arial"/>
      <family val="2"/>
    </font>
    <font>
      <sz val="11"/>
      <name val="Arial"/>
      <family val="2"/>
    </font>
    <font>
      <b/>
      <sz val="12"/>
      <color indexed="10"/>
      <name val="Arial"/>
      <family val="2"/>
    </font>
    <font>
      <u/>
      <sz val="11"/>
      <color indexed="12"/>
      <name val="Calibri"/>
      <family val="2"/>
    </font>
    <font>
      <b/>
      <sz val="11"/>
      <color indexed="8"/>
      <name val="Calibri"/>
      <family val="2"/>
    </font>
    <font>
      <b/>
      <sz val="8"/>
      <color indexed="10"/>
      <name val="Arial"/>
      <family val="2"/>
    </font>
    <font>
      <b/>
      <sz val="14"/>
      <name val="Arial"/>
      <family val="2"/>
    </font>
    <font>
      <sz val="10"/>
      <color indexed="12"/>
      <name val="Arial"/>
      <family val="2"/>
    </font>
    <font>
      <sz val="10"/>
      <color indexed="8"/>
      <name val="Arial"/>
      <family val="2"/>
    </font>
    <font>
      <b/>
      <u/>
      <sz val="10"/>
      <name val="Arial"/>
      <family val="2"/>
    </font>
    <font>
      <b/>
      <sz val="11"/>
      <name val="Arial"/>
      <family val="2"/>
    </font>
    <font>
      <b/>
      <sz val="11"/>
      <color indexed="10"/>
      <name val="Calibri"/>
      <family val="2"/>
    </font>
    <font>
      <u/>
      <sz val="11"/>
      <color theme="10"/>
      <name val="Calibri"/>
      <family val="2"/>
    </font>
    <font>
      <b/>
      <sz val="12"/>
      <color theme="1"/>
      <name val="Calibri"/>
      <family val="2"/>
    </font>
    <font>
      <b/>
      <sz val="12"/>
      <color theme="3" tint="-0.249977111117893"/>
      <name val="Calibri"/>
      <family val="2"/>
    </font>
    <font>
      <b/>
      <sz val="16"/>
      <color indexed="8"/>
      <name val="Calibri"/>
      <family val="2"/>
    </font>
    <font>
      <b/>
      <sz val="14"/>
      <color theme="1"/>
      <name val="Calibri"/>
      <family val="2"/>
      <scheme val="minor"/>
    </font>
    <font>
      <b/>
      <i/>
      <sz val="14"/>
      <color indexed="8"/>
      <name val="Calibri"/>
      <family val="2"/>
    </font>
    <font>
      <sz val="11"/>
      <name val="Calibri"/>
      <family val="2"/>
      <scheme val="minor"/>
    </font>
    <font>
      <sz val="11"/>
      <name val="Calibri"/>
      <family val="2"/>
    </font>
    <font>
      <sz val="8"/>
      <color rgb="FF000000"/>
      <name val="Tahoma"/>
      <family val="2"/>
    </font>
    <font>
      <sz val="12"/>
      <name val="Calibri"/>
      <family val="2"/>
    </font>
    <font>
      <b/>
      <i/>
      <sz val="14"/>
      <name val="Calibri"/>
      <family val="2"/>
    </font>
    <font>
      <b/>
      <i/>
      <u/>
      <sz val="14"/>
      <name val="Calibri"/>
      <family val="2"/>
    </font>
    <font>
      <b/>
      <sz val="11"/>
      <name val="Calibri"/>
      <family val="2"/>
    </font>
    <font>
      <u/>
      <sz val="11"/>
      <name val="Calibri"/>
      <family val="2"/>
      <scheme val="minor"/>
    </font>
    <font>
      <strike/>
      <sz val="11"/>
      <name val="Calibri"/>
      <family val="2"/>
      <scheme val="minor"/>
    </font>
    <font>
      <b/>
      <sz val="9"/>
      <color rgb="FFFF0000"/>
      <name val="Arial"/>
      <family val="2"/>
    </font>
    <font>
      <sz val="11"/>
      <color rgb="FFFF0000"/>
      <name val="Arial"/>
      <family val="2"/>
    </font>
    <font>
      <sz val="11"/>
      <name val="Times New Roman"/>
      <family val="1"/>
    </font>
    <font>
      <i/>
      <sz val="11"/>
      <name val="Arial"/>
      <family val="2"/>
    </font>
    <font>
      <u/>
      <sz val="11"/>
      <color rgb="FFFF0000"/>
      <name val="Arial"/>
      <family val="2"/>
    </font>
    <font>
      <sz val="11"/>
      <color indexed="12"/>
      <name val="Arial"/>
      <family val="2"/>
    </font>
    <font>
      <b/>
      <sz val="11"/>
      <color theme="1"/>
      <name val="Calibri"/>
      <family val="2"/>
      <scheme val="minor"/>
    </font>
    <font>
      <b/>
      <sz val="12"/>
      <color rgb="FFFF0000"/>
      <name val="Calibri"/>
      <family val="2"/>
    </font>
    <font>
      <sz val="12"/>
      <color rgb="FF000080"/>
      <name val="Calibri"/>
      <family val="2"/>
    </font>
    <font>
      <sz val="10"/>
      <color rgb="FF000080"/>
      <name val="Arial"/>
      <family val="2"/>
    </font>
    <font>
      <sz val="9"/>
      <color rgb="FF000080"/>
      <name val="Arial"/>
      <family val="2"/>
    </font>
    <font>
      <u/>
      <sz val="12"/>
      <color indexed="18"/>
      <name val="Calibri"/>
      <family val="2"/>
    </font>
    <font>
      <b/>
      <i/>
      <sz val="14"/>
      <color theme="1"/>
      <name val="Calibri"/>
      <family val="2"/>
      <scheme val="minor"/>
    </font>
    <font>
      <sz val="10"/>
      <color indexed="8"/>
      <name val="Calibri"/>
      <family val="2"/>
    </font>
    <font>
      <sz val="9"/>
      <color indexed="8"/>
      <name val="Calibri"/>
      <family val="2"/>
    </font>
    <font>
      <b/>
      <sz val="11"/>
      <color rgb="FFFF0000"/>
      <name val="Calibri"/>
      <family val="2"/>
      <scheme val="minor"/>
    </font>
    <font>
      <sz val="9"/>
      <name val="Calibri"/>
      <family val="2"/>
    </font>
    <font>
      <sz val="7"/>
      <color theme="1"/>
      <name val="Times New Roman"/>
      <family val="1"/>
    </font>
    <font>
      <sz val="10"/>
      <color rgb="FF000000"/>
      <name val="Verdana"/>
      <family val="2"/>
    </font>
    <font>
      <b/>
      <sz val="11"/>
      <name val="Calibri"/>
      <family val="2"/>
      <scheme val="minor"/>
    </font>
    <font>
      <u/>
      <sz val="11"/>
      <name val="Calibri"/>
      <family val="2"/>
    </font>
    <font>
      <sz val="11"/>
      <color rgb="FF000080"/>
      <name val="Calibri"/>
      <family val="2"/>
      <scheme val="minor"/>
    </font>
    <font>
      <sz val="12"/>
      <color theme="1"/>
      <name val="Calibri"/>
      <family val="2"/>
    </font>
    <font>
      <sz val="12"/>
      <color theme="1"/>
      <name val="Calibri"/>
      <family val="2"/>
      <scheme val="minor"/>
    </font>
    <font>
      <b/>
      <u/>
      <sz val="12"/>
      <color indexed="8"/>
      <name val="Calibri"/>
      <family val="2"/>
    </font>
    <font>
      <sz val="16"/>
      <color rgb="FFFF0000"/>
      <name val="Calibri"/>
      <family val="2"/>
    </font>
    <font>
      <sz val="18"/>
      <color indexed="8"/>
      <name val="Calibri"/>
      <family val="2"/>
    </font>
  </fonts>
  <fills count="18">
    <fill>
      <patternFill patternType="none"/>
    </fill>
    <fill>
      <patternFill patternType="gray125"/>
    </fill>
    <fill>
      <patternFill patternType="solid">
        <fgColor indexed="19"/>
        <bgColor indexed="64"/>
      </patternFill>
    </fill>
    <fill>
      <patternFill patternType="solid">
        <fgColor indexed="26"/>
        <bgColor indexed="64"/>
      </patternFill>
    </fill>
    <fill>
      <patternFill patternType="solid">
        <fgColor indexed="13"/>
        <bgColor indexed="64"/>
      </patternFill>
    </fill>
    <fill>
      <patternFill patternType="solid">
        <fgColor indexed="22"/>
        <bgColor indexed="64"/>
      </patternFill>
    </fill>
    <fill>
      <patternFill patternType="solid">
        <fgColor rgb="FFFFFFCC"/>
        <bgColor indexed="64"/>
      </patternFill>
    </fill>
    <fill>
      <patternFill patternType="solid">
        <fgColor theme="0"/>
        <bgColor indexed="64"/>
      </patternFill>
    </fill>
    <fill>
      <patternFill patternType="solid">
        <fgColor indexed="22"/>
        <bgColor indexed="0"/>
      </patternFill>
    </fill>
    <fill>
      <patternFill patternType="solid">
        <fgColor theme="0" tint="-0.249977111117893"/>
        <bgColor indexed="64"/>
      </patternFill>
    </fill>
    <fill>
      <patternFill patternType="solid">
        <fgColor rgb="FFF5F5DC"/>
        <bgColor rgb="FF000000"/>
      </patternFill>
    </fill>
    <fill>
      <patternFill patternType="solid">
        <fgColor theme="9" tint="0.59999389629810485"/>
        <bgColor indexed="64"/>
      </patternFill>
    </fill>
    <fill>
      <patternFill patternType="solid">
        <fgColor theme="6" tint="0.39997558519241921"/>
        <bgColor indexed="64"/>
      </patternFill>
    </fill>
    <fill>
      <patternFill patternType="solid">
        <fgColor rgb="FF92D050"/>
        <bgColor indexed="64"/>
      </patternFill>
    </fill>
    <fill>
      <patternFill patternType="solid">
        <fgColor rgb="FF00B0F0"/>
        <bgColor indexed="64"/>
      </patternFill>
    </fill>
    <fill>
      <patternFill patternType="solid">
        <fgColor rgb="FF808000"/>
        <bgColor indexed="64"/>
      </patternFill>
    </fill>
    <fill>
      <patternFill patternType="solid">
        <fgColor rgb="FF7030A0"/>
        <bgColor indexed="64"/>
      </patternFill>
    </fill>
    <fill>
      <patternFill patternType="solid">
        <fgColor rgb="FFC4D79B"/>
        <bgColor indexed="64"/>
      </patternFill>
    </fill>
  </fills>
  <borders count="97">
    <border>
      <left/>
      <right/>
      <top/>
      <bottom/>
      <diagonal/>
    </border>
    <border>
      <left style="thin">
        <color indexed="55"/>
      </left>
      <right style="thin">
        <color indexed="55"/>
      </right>
      <top style="thin">
        <color indexed="55"/>
      </top>
      <bottom style="thin">
        <color indexed="55"/>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55"/>
      </left>
      <right/>
      <top style="thin">
        <color indexed="55"/>
      </top>
      <bottom style="thin">
        <color indexed="55"/>
      </bottom>
      <diagonal/>
    </border>
    <border>
      <left/>
      <right/>
      <top/>
      <bottom style="thin">
        <color indexed="55"/>
      </bottom>
      <diagonal/>
    </border>
    <border>
      <left/>
      <right style="thin">
        <color indexed="55"/>
      </right>
      <top style="thin">
        <color indexed="55"/>
      </top>
      <bottom style="thin">
        <color indexed="55"/>
      </bottom>
      <diagonal/>
    </border>
    <border>
      <left style="thin">
        <color indexed="64"/>
      </left>
      <right/>
      <top/>
      <bottom style="thin">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thin">
        <color indexed="55"/>
      </left>
      <right style="thin">
        <color indexed="55"/>
      </right>
      <top/>
      <bottom style="thin">
        <color indexed="55"/>
      </bottom>
      <diagonal/>
    </border>
    <border>
      <left/>
      <right/>
      <top style="thin">
        <color indexed="55"/>
      </top>
      <bottom style="thin">
        <color indexed="55"/>
      </bottom>
      <diagonal/>
    </border>
    <border>
      <left style="thin">
        <color indexed="55"/>
      </left>
      <right/>
      <top/>
      <bottom style="thin">
        <color indexed="55"/>
      </bottom>
      <diagonal/>
    </border>
    <border>
      <left style="thin">
        <color indexed="55"/>
      </left>
      <right style="thin">
        <color indexed="55"/>
      </right>
      <top style="thin">
        <color indexed="55"/>
      </top>
      <bottom/>
      <diagonal/>
    </border>
    <border>
      <left style="thin">
        <color indexed="55"/>
      </left>
      <right/>
      <top/>
      <bottom/>
      <diagonal/>
    </border>
    <border>
      <left style="thin">
        <color indexed="64"/>
      </left>
      <right style="thin">
        <color indexed="64"/>
      </right>
      <top style="thin">
        <color indexed="64"/>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top style="medium">
        <color indexed="64"/>
      </top>
      <bottom/>
      <diagonal/>
    </border>
    <border>
      <left/>
      <right/>
      <top/>
      <bottom style="thin">
        <color indexed="64"/>
      </bottom>
      <diagonal/>
    </border>
    <border>
      <left style="thin">
        <color indexed="55"/>
      </left>
      <right style="thin">
        <color indexed="64"/>
      </right>
      <top style="thin">
        <color indexed="55"/>
      </top>
      <bottom style="thin">
        <color indexed="55"/>
      </bottom>
      <diagonal/>
    </border>
    <border>
      <left/>
      <right style="thin">
        <color indexed="55"/>
      </right>
      <top/>
      <bottom style="thin">
        <color indexed="55"/>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double">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double">
        <color indexed="64"/>
      </right>
      <top style="thin">
        <color indexed="64"/>
      </top>
      <bottom style="thin">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style="medium">
        <color indexed="64"/>
      </top>
      <bottom style="thin">
        <color indexed="64"/>
      </bottom>
      <diagonal/>
    </border>
    <border>
      <left/>
      <right/>
      <top style="thin">
        <color indexed="55"/>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55"/>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style="thin">
        <color indexed="55"/>
      </right>
      <top/>
      <bottom/>
      <diagonal/>
    </border>
    <border>
      <left style="thin">
        <color indexed="64"/>
      </left>
      <right/>
      <top/>
      <bottom/>
      <diagonal/>
    </border>
    <border>
      <left style="thin">
        <color indexed="8"/>
      </left>
      <right style="thin">
        <color indexed="8"/>
      </right>
      <top/>
      <bottom/>
      <diagonal/>
    </border>
    <border>
      <left style="thin">
        <color indexed="22"/>
      </left>
      <right style="thin">
        <color indexed="22"/>
      </right>
      <top/>
      <bottom/>
      <diagonal/>
    </border>
    <border>
      <left/>
      <right style="thin">
        <color indexed="55"/>
      </right>
      <top style="thin">
        <color indexed="64"/>
      </top>
      <bottom style="thin">
        <color indexed="64"/>
      </bottom>
      <diagonal/>
    </border>
    <border>
      <left style="medium">
        <color rgb="FF808080"/>
      </left>
      <right style="medium">
        <color rgb="FF808080"/>
      </right>
      <top/>
      <bottom style="medium">
        <color rgb="FF808080"/>
      </bottom>
      <diagonal/>
    </border>
    <border>
      <left/>
      <right style="medium">
        <color rgb="FF808080"/>
      </right>
      <top/>
      <bottom style="medium">
        <color rgb="FF808080"/>
      </bottom>
      <diagonal/>
    </border>
    <border>
      <left/>
      <right style="medium">
        <color rgb="FF808080"/>
      </right>
      <top style="medium">
        <color rgb="FF808080"/>
      </top>
      <bottom style="medium">
        <color rgb="FF808080"/>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ck">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thick">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thick">
        <color indexed="64"/>
      </right>
      <top style="thin">
        <color indexed="64"/>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55"/>
      </left>
      <right style="thin">
        <color indexed="64"/>
      </right>
      <top style="thin">
        <color indexed="55"/>
      </top>
      <bottom/>
      <diagonal/>
    </border>
    <border>
      <left style="thin">
        <color indexed="55"/>
      </left>
      <right style="thin">
        <color indexed="64"/>
      </right>
      <top style="thin">
        <color indexed="64"/>
      </top>
      <bottom style="thin">
        <color indexed="64"/>
      </bottom>
      <diagonal/>
    </border>
    <border>
      <left style="thin">
        <color indexed="55"/>
      </left>
      <right/>
      <top style="thin">
        <color indexed="64"/>
      </top>
      <bottom style="thin">
        <color indexed="64"/>
      </bottom>
      <diagonal/>
    </border>
    <border>
      <left style="thin">
        <color indexed="22"/>
      </left>
      <right/>
      <top/>
      <bottom/>
      <diagonal/>
    </border>
    <border>
      <left/>
      <right/>
      <top style="thin">
        <color indexed="64"/>
      </top>
      <bottom style="thin">
        <color indexed="55"/>
      </bottom>
      <diagonal/>
    </border>
    <border>
      <left/>
      <right style="thin">
        <color indexed="55"/>
      </right>
      <top style="thin">
        <color indexed="64"/>
      </top>
      <bottom style="thin">
        <color indexed="55"/>
      </bottom>
      <diagonal/>
    </border>
    <border>
      <left style="thin">
        <color indexed="64"/>
      </left>
      <right style="thin">
        <color indexed="64"/>
      </right>
      <top/>
      <bottom/>
      <diagonal/>
    </border>
    <border>
      <left/>
      <right style="thin">
        <color indexed="64"/>
      </right>
      <top style="thin">
        <color indexed="64"/>
      </top>
      <bottom style="thin">
        <color indexed="55"/>
      </bottom>
      <diagonal/>
    </border>
    <border>
      <left style="thin">
        <color indexed="64"/>
      </left>
      <right/>
      <top style="thin">
        <color indexed="55"/>
      </top>
      <bottom style="thin">
        <color indexed="64"/>
      </bottom>
      <diagonal/>
    </border>
    <border>
      <left style="thin">
        <color indexed="55"/>
      </left>
      <right style="thin">
        <color indexed="55"/>
      </right>
      <top style="thin">
        <color indexed="55"/>
      </top>
      <bottom style="thin">
        <color indexed="64"/>
      </bottom>
      <diagonal/>
    </border>
  </borders>
  <cellStyleXfs count="11">
    <xf numFmtId="0" fontId="0" fillId="0" borderId="0"/>
    <xf numFmtId="44" fontId="2" fillId="0" borderId="0" applyFont="0" applyFill="0" applyBorder="0" applyAlignment="0" applyProtection="0"/>
    <xf numFmtId="0" fontId="33"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4" fillId="0" borderId="0"/>
    <xf numFmtId="0" fontId="14" fillId="0" borderId="0"/>
    <xf numFmtId="0" fontId="16"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9" fillId="0" borderId="0"/>
  </cellStyleXfs>
  <cellXfs count="800">
    <xf numFmtId="0" fontId="0" fillId="0" borderId="0" xfId="0"/>
    <xf numFmtId="0" fontId="4" fillId="0" borderId="0" xfId="0" applyFont="1" applyProtection="1"/>
    <xf numFmtId="44" fontId="4" fillId="0" borderId="1" xfId="1" applyFont="1" applyBorder="1" applyProtection="1"/>
    <xf numFmtId="0" fontId="20" fillId="0" borderId="0" xfId="4" applyFont="1"/>
    <xf numFmtId="4" fontId="20" fillId="0" borderId="7" xfId="4" applyNumberFormat="1" applyFont="1" applyBorder="1" applyAlignment="1">
      <alignment horizontal="center" vertical="center" wrapText="1"/>
    </xf>
    <xf numFmtId="165" fontId="20" fillId="0" borderId="8" xfId="4" applyNumberFormat="1" applyFont="1" applyBorder="1" applyAlignment="1">
      <alignment horizontal="right" vertical="center" wrapText="1"/>
    </xf>
    <xf numFmtId="165" fontId="20" fillId="0" borderId="9" xfId="4" applyNumberFormat="1" applyFont="1" applyBorder="1" applyAlignment="1">
      <alignment horizontal="right" vertical="center" wrapText="1"/>
    </xf>
    <xf numFmtId="0" fontId="19" fillId="0" borderId="0" xfId="4" applyFont="1"/>
    <xf numFmtId="0" fontId="4" fillId="0" borderId="0" xfId="0" applyFont="1" applyFill="1" applyBorder="1" applyProtection="1"/>
    <xf numFmtId="0" fontId="10" fillId="0" borderId="0" xfId="0" applyFont="1" applyFill="1" applyBorder="1" applyProtection="1"/>
    <xf numFmtId="0" fontId="4" fillId="0" borderId="0" xfId="0" applyFont="1" applyBorder="1" applyProtection="1"/>
    <xf numFmtId="0" fontId="10" fillId="0" borderId="0" xfId="0" applyFont="1" applyBorder="1" applyProtection="1"/>
    <xf numFmtId="0" fontId="5" fillId="0" borderId="0" xfId="0" applyFont="1" applyFill="1" applyBorder="1" applyAlignment="1" applyProtection="1">
      <alignment horizontal="center"/>
    </xf>
    <xf numFmtId="0" fontId="11" fillId="0" borderId="0" xfId="0" applyFont="1" applyBorder="1" applyAlignment="1" applyProtection="1">
      <alignment vertical="top" wrapText="1"/>
    </xf>
    <xf numFmtId="0" fontId="10" fillId="0" borderId="0" xfId="0" applyFont="1" applyProtection="1"/>
    <xf numFmtId="164" fontId="4" fillId="0" borderId="0" xfId="0" applyNumberFormat="1" applyFont="1" applyBorder="1" applyProtection="1"/>
    <xf numFmtId="0" fontId="20" fillId="0" borderId="11" xfId="4" applyFont="1" applyBorder="1" applyAlignment="1" applyProtection="1">
      <alignment horizontal="center" vertical="center" wrapText="1"/>
    </xf>
    <xf numFmtId="0" fontId="20" fillId="0" borderId="10" xfId="4" applyFont="1" applyBorder="1" applyAlignment="1" applyProtection="1">
      <alignment horizontal="center" vertical="center" wrapText="1"/>
    </xf>
    <xf numFmtId="0" fontId="20" fillId="0" borderId="12" xfId="4" applyFont="1" applyBorder="1" applyAlignment="1" applyProtection="1">
      <alignment horizontal="center" vertical="center" wrapText="1"/>
    </xf>
    <xf numFmtId="0" fontId="20" fillId="0" borderId="13" xfId="4" applyFont="1" applyBorder="1" applyAlignment="1" applyProtection="1">
      <alignment horizontal="center" vertical="center" wrapText="1"/>
    </xf>
    <xf numFmtId="0" fontId="19" fillId="0" borderId="0" xfId="4" applyFont="1" applyAlignment="1" applyProtection="1">
      <alignment horizontal="right"/>
    </xf>
    <xf numFmtId="0" fontId="20" fillId="0" borderId="0" xfId="4" applyFont="1" applyProtection="1"/>
    <xf numFmtId="0" fontId="20" fillId="0" borderId="0" xfId="4" applyFont="1" applyFill="1" applyBorder="1" applyAlignment="1" applyProtection="1">
      <alignment horizontal="left" vertical="center" wrapText="1"/>
    </xf>
    <xf numFmtId="0" fontId="15" fillId="0" borderId="0" xfId="3" applyAlignment="1" applyProtection="1"/>
    <xf numFmtId="0" fontId="19" fillId="0" borderId="0" xfId="4" applyFont="1" applyProtection="1"/>
    <xf numFmtId="0" fontId="19" fillId="0" borderId="0" xfId="4" applyFont="1" applyBorder="1" applyAlignment="1" applyProtection="1">
      <alignment horizontal="right" vertical="center" wrapText="1"/>
    </xf>
    <xf numFmtId="0" fontId="16" fillId="0" borderId="0" xfId="6"/>
    <xf numFmtId="0" fontId="16" fillId="0" borderId="0" xfId="6" applyBorder="1" applyAlignment="1">
      <alignment horizontal="center"/>
    </xf>
    <xf numFmtId="0" fontId="16" fillId="0" borderId="0" xfId="6" applyFont="1" applyBorder="1" applyAlignment="1">
      <alignment horizontal="center" vertical="top" wrapText="1"/>
    </xf>
    <xf numFmtId="0" fontId="16" fillId="0" borderId="0" xfId="6" applyFont="1" applyAlignment="1">
      <alignment horizontal="right"/>
    </xf>
    <xf numFmtId="0" fontId="16" fillId="0" borderId="0" xfId="6" applyBorder="1"/>
    <xf numFmtId="0" fontId="17" fillId="0" borderId="23" xfId="6" applyFont="1" applyBorder="1" applyAlignment="1">
      <alignment horizontal="right"/>
    </xf>
    <xf numFmtId="0" fontId="14" fillId="0" borderId="0" xfId="6" applyFont="1" applyAlignment="1">
      <alignment horizontal="center"/>
    </xf>
    <xf numFmtId="0" fontId="16" fillId="0" borderId="24" xfId="6" applyBorder="1"/>
    <xf numFmtId="0" fontId="16" fillId="0" borderId="25" xfId="6" applyBorder="1"/>
    <xf numFmtId="0" fontId="16" fillId="0" borderId="26" xfId="6" applyBorder="1"/>
    <xf numFmtId="0" fontId="16" fillId="0" borderId="27" xfId="6" applyBorder="1"/>
    <xf numFmtId="0" fontId="17" fillId="0" borderId="0" xfId="6" applyFont="1" applyAlignment="1">
      <alignment horizontal="right"/>
    </xf>
    <xf numFmtId="0" fontId="16" fillId="0" borderId="0" xfId="6" applyFont="1" applyBorder="1" applyAlignment="1">
      <alignment horizontal="right"/>
    </xf>
    <xf numFmtId="0" fontId="17" fillId="0" borderId="0" xfId="6" applyFont="1" applyBorder="1" applyAlignment="1">
      <alignment horizontal="right"/>
    </xf>
    <xf numFmtId="0" fontId="17" fillId="0" borderId="28" xfId="6" applyFont="1" applyBorder="1" applyAlignment="1">
      <alignment vertical="top" wrapText="1"/>
    </xf>
    <xf numFmtId="0" fontId="17" fillId="0" borderId="29" xfId="6" applyFont="1" applyBorder="1" applyAlignment="1">
      <alignment vertical="top" wrapText="1"/>
    </xf>
    <xf numFmtId="0" fontId="16" fillId="4" borderId="0" xfId="6" applyFill="1" applyBorder="1"/>
    <xf numFmtId="0" fontId="24" fillId="0" borderId="0" xfId="2" applyFont="1" applyAlignment="1" applyProtection="1"/>
    <xf numFmtId="0" fontId="23" fillId="0" borderId="0" xfId="6" applyFont="1" applyAlignment="1">
      <alignment horizontal="left" vertical="top" wrapText="1"/>
    </xf>
    <xf numFmtId="0" fontId="17" fillId="0" borderId="28" xfId="6" applyFont="1" applyBorder="1" applyAlignment="1">
      <alignment horizontal="right"/>
    </xf>
    <xf numFmtId="0" fontId="16" fillId="0" borderId="33" xfId="6" applyBorder="1"/>
    <xf numFmtId="0" fontId="16" fillId="0" borderId="31" xfId="6" applyBorder="1"/>
    <xf numFmtId="0" fontId="33" fillId="0" borderId="0" xfId="2" applyAlignment="1" applyProtection="1"/>
    <xf numFmtId="0" fontId="4" fillId="0" borderId="1" xfId="0" applyFont="1" applyBorder="1" applyAlignment="1" applyProtection="1">
      <alignment vertical="justify" wrapText="1"/>
    </xf>
    <xf numFmtId="0" fontId="4" fillId="0" borderId="1" xfId="0" applyFont="1" applyFill="1" applyBorder="1" applyProtection="1"/>
    <xf numFmtId="0" fontId="4" fillId="0" borderId="1" xfId="0" applyFont="1" applyFill="1" applyBorder="1" applyAlignment="1" applyProtection="1">
      <alignment vertical="justify" wrapText="1"/>
    </xf>
    <xf numFmtId="0" fontId="4" fillId="0" borderId="1" xfId="0" applyFont="1" applyBorder="1" applyAlignment="1" applyProtection="1">
      <alignment vertical="justify"/>
    </xf>
    <xf numFmtId="0" fontId="4" fillId="0" borderId="1" xfId="0" applyFont="1" applyBorder="1" applyAlignment="1" applyProtection="1">
      <alignment wrapText="1"/>
    </xf>
    <xf numFmtId="0" fontId="23" fillId="0" borderId="0" xfId="6" applyFont="1" applyAlignment="1">
      <alignment horizontal="left" vertical="top" wrapText="1"/>
    </xf>
    <xf numFmtId="44" fontId="42" fillId="0" borderId="1" xfId="1" applyFont="1" applyBorder="1" applyProtection="1"/>
    <xf numFmtId="44" fontId="4" fillId="0" borderId="1" xfId="1" applyFont="1" applyFill="1" applyBorder="1" applyProtection="1"/>
    <xf numFmtId="44" fontId="5" fillId="0" borderId="1" xfId="1" applyFont="1" applyBorder="1" applyProtection="1"/>
    <xf numFmtId="0" fontId="23" fillId="0" borderId="0" xfId="6" applyFont="1" applyAlignment="1">
      <alignment horizontal="left" vertical="top" wrapText="1"/>
    </xf>
    <xf numFmtId="0" fontId="22" fillId="0" borderId="0" xfId="6" applyFont="1" applyBorder="1" applyAlignment="1">
      <alignment horizontal="center" vertical="top" wrapText="1"/>
    </xf>
    <xf numFmtId="0" fontId="31" fillId="0" borderId="0" xfId="6" applyFont="1" applyBorder="1" applyAlignment="1">
      <alignment horizontal="center" vertical="top" wrapText="1"/>
    </xf>
    <xf numFmtId="169" fontId="22" fillId="0" borderId="0" xfId="6" applyNumberFormat="1" applyFont="1" applyBorder="1" applyAlignment="1">
      <alignment horizontal="center"/>
    </xf>
    <xf numFmtId="0" fontId="22" fillId="0" borderId="0" xfId="6" applyFont="1" applyBorder="1"/>
    <xf numFmtId="0" fontId="22" fillId="0" borderId="0" xfId="6" applyFont="1" applyAlignment="1">
      <alignment vertical="top" wrapText="1"/>
    </xf>
    <xf numFmtId="0" fontId="22" fillId="0" borderId="0" xfId="6" applyFont="1"/>
    <xf numFmtId="0" fontId="50" fillId="0" borderId="0" xfId="6" applyFont="1" applyBorder="1" applyAlignment="1">
      <alignment vertical="top" wrapText="1"/>
    </xf>
    <xf numFmtId="0" fontId="22" fillId="0" borderId="0" xfId="6" applyFont="1" applyProtection="1"/>
    <xf numFmtId="0" fontId="22" fillId="0" borderId="0" xfId="6" applyFont="1" applyAlignment="1" applyProtection="1"/>
    <xf numFmtId="0" fontId="31" fillId="0" borderId="0" xfId="6" applyFont="1" applyProtection="1"/>
    <xf numFmtId="0" fontId="22" fillId="0" borderId="0" xfId="6" applyFont="1" applyAlignment="1"/>
    <xf numFmtId="0" fontId="31" fillId="0" borderId="0" xfId="6" applyFont="1" applyAlignment="1" applyProtection="1">
      <alignment vertical="top"/>
    </xf>
    <xf numFmtId="0" fontId="22" fillId="0" borderId="0" xfId="6" applyFont="1" applyAlignment="1" applyProtection="1">
      <alignment vertical="top"/>
    </xf>
    <xf numFmtId="0" fontId="22" fillId="0" borderId="0" xfId="6" applyFont="1" applyProtection="1">
      <protection locked="0"/>
    </xf>
    <xf numFmtId="0" fontId="22" fillId="0" borderId="0" xfId="6" applyFont="1" applyFill="1" applyAlignment="1" applyProtection="1">
      <protection locked="0"/>
    </xf>
    <xf numFmtId="0" fontId="22" fillId="0" borderId="0" xfId="6" applyFont="1" applyAlignment="1">
      <alignment horizontal="right"/>
    </xf>
    <xf numFmtId="0" fontId="53" fillId="0" borderId="0" xfId="6" applyFont="1" applyAlignment="1" applyProtection="1"/>
    <xf numFmtId="0" fontId="53" fillId="0" borderId="0" xfId="6" applyFont="1" applyAlignment="1" applyProtection="1">
      <protection locked="0"/>
    </xf>
    <xf numFmtId="0" fontId="4" fillId="2" borderId="4" xfId="0" applyFont="1" applyFill="1" applyBorder="1" applyProtection="1"/>
    <xf numFmtId="0" fontId="4" fillId="2" borderId="5" xfId="0" applyFont="1" applyFill="1" applyBorder="1" applyProtection="1"/>
    <xf numFmtId="0" fontId="4" fillId="2" borderId="6" xfId="0" applyFont="1" applyFill="1" applyBorder="1" applyProtection="1"/>
    <xf numFmtId="0" fontId="3" fillId="0" borderId="0" xfId="0" applyFont="1" applyAlignment="1" applyProtection="1">
      <alignment horizontal="right"/>
    </xf>
    <xf numFmtId="0" fontId="4" fillId="0" borderId="1" xfId="0" applyFont="1" applyBorder="1" applyProtection="1"/>
    <xf numFmtId="0" fontId="0" fillId="0" borderId="0" xfId="0" applyAlignment="1" applyProtection="1"/>
    <xf numFmtId="0" fontId="4" fillId="0" borderId="1" xfId="0" applyFont="1" applyBorder="1" applyAlignment="1" applyProtection="1">
      <alignment horizontal="center"/>
    </xf>
    <xf numFmtId="0" fontId="4" fillId="2" borderId="5" xfId="0" applyFont="1" applyFill="1" applyBorder="1" applyAlignment="1" applyProtection="1">
      <alignment horizontal="center"/>
    </xf>
    <xf numFmtId="0" fontId="4" fillId="0" borderId="1" xfId="0" applyFont="1" applyFill="1" applyBorder="1" applyAlignment="1" applyProtection="1">
      <alignment horizontal="center"/>
    </xf>
    <xf numFmtId="0" fontId="1" fillId="0" borderId="2" xfId="0" applyFont="1" applyFill="1" applyBorder="1" applyProtection="1"/>
    <xf numFmtId="0" fontId="22" fillId="0" borderId="0" xfId="6" applyFont="1" applyAlignment="1" applyProtection="1">
      <protection locked="0"/>
    </xf>
    <xf numFmtId="44" fontId="4" fillId="0" borderId="1" xfId="1" applyFont="1" applyFill="1" applyBorder="1" applyAlignment="1" applyProtection="1"/>
    <xf numFmtId="44" fontId="4" fillId="0" borderId="1" xfId="1" applyNumberFormat="1" applyFont="1" applyFill="1" applyBorder="1" applyProtection="1"/>
    <xf numFmtId="0" fontId="10" fillId="0" borderId="0" xfId="0" applyFont="1" applyAlignment="1" applyProtection="1">
      <alignment wrapText="1"/>
    </xf>
    <xf numFmtId="0" fontId="19" fillId="0" borderId="0" xfId="4" applyFont="1" applyAlignment="1" applyProtection="1">
      <alignment horizontal="center" vertical="center"/>
    </xf>
    <xf numFmtId="0" fontId="0" fillId="9" borderId="0" xfId="0" applyFill="1" applyAlignment="1">
      <alignment horizontal="center" vertical="center"/>
    </xf>
    <xf numFmtId="0" fontId="0" fillId="9" borderId="0" xfId="0" applyFill="1" applyAlignment="1">
      <alignment horizontal="center"/>
    </xf>
    <xf numFmtId="0" fontId="0" fillId="0" borderId="0" xfId="0" applyProtection="1">
      <protection locked="0"/>
    </xf>
    <xf numFmtId="0" fontId="0" fillId="9" borderId="0" xfId="0" applyFill="1"/>
    <xf numFmtId="0" fontId="1" fillId="8" borderId="64" xfId="10" applyFont="1" applyFill="1" applyBorder="1" applyAlignment="1">
      <alignment horizontal="center"/>
    </xf>
    <xf numFmtId="0" fontId="1" fillId="0" borderId="65" xfId="10" applyFont="1" applyFill="1" applyBorder="1" applyAlignment="1">
      <alignment wrapText="1"/>
    </xf>
    <xf numFmtId="0" fontId="1" fillId="9" borderId="65" xfId="10" applyFont="1" applyFill="1" applyBorder="1" applyAlignment="1">
      <alignment horizontal="center" wrapText="1"/>
    </xf>
    <xf numFmtId="0" fontId="1" fillId="8" borderId="68" xfId="10" applyFont="1" applyFill="1" applyBorder="1" applyAlignment="1">
      <alignment horizontal="center"/>
    </xf>
    <xf numFmtId="0" fontId="1" fillId="0" borderId="69" xfId="10" applyFont="1" applyFill="1" applyBorder="1" applyAlignment="1">
      <alignment wrapText="1"/>
    </xf>
    <xf numFmtId="0" fontId="10" fillId="0" borderId="0" xfId="0" applyFont="1" applyBorder="1" applyAlignment="1" applyProtection="1">
      <alignment wrapText="1"/>
    </xf>
    <xf numFmtId="0" fontId="10" fillId="0" borderId="0" xfId="0" applyFont="1" applyBorder="1" applyAlignment="1" applyProtection="1">
      <alignment horizontal="left" wrapText="1"/>
    </xf>
    <xf numFmtId="0" fontId="10" fillId="0" borderId="0" xfId="0" applyFont="1" applyFill="1" applyBorder="1" applyAlignment="1" applyProtection="1">
      <alignment horizontal="left" wrapText="1"/>
    </xf>
    <xf numFmtId="0" fontId="11" fillId="0" borderId="0" xfId="0" applyFont="1" applyBorder="1" applyAlignment="1" applyProtection="1">
      <alignment wrapText="1"/>
    </xf>
    <xf numFmtId="0" fontId="56" fillId="0" borderId="0" xfId="0" applyFont="1" applyAlignment="1" applyProtection="1">
      <alignment vertical="center"/>
    </xf>
    <xf numFmtId="0" fontId="17" fillId="0" borderId="0" xfId="6" applyFont="1" applyAlignment="1">
      <alignment horizontal="left" vertical="center" wrapText="1"/>
    </xf>
    <xf numFmtId="0" fontId="22" fillId="0" borderId="0" xfId="6" applyFont="1" applyAlignment="1" applyProtection="1">
      <alignment horizontal="left" vertical="top" wrapText="1"/>
      <protection locked="0"/>
    </xf>
    <xf numFmtId="0" fontId="23" fillId="0" borderId="0" xfId="6" applyFont="1" applyAlignment="1">
      <alignment horizontal="left" vertical="top" wrapText="1"/>
    </xf>
    <xf numFmtId="0" fontId="10" fillId="0" borderId="0" xfId="0" applyFont="1" applyAlignment="1" applyProtection="1">
      <alignment horizontal="center" wrapText="1"/>
    </xf>
    <xf numFmtId="0" fontId="4" fillId="0" borderId="0" xfId="0" applyFont="1" applyBorder="1" applyAlignment="1" applyProtection="1">
      <alignment vertical="center"/>
    </xf>
    <xf numFmtId="0" fontId="4" fillId="0" borderId="0" xfId="0" applyFont="1" applyAlignment="1" applyProtection="1">
      <alignment vertical="center"/>
    </xf>
    <xf numFmtId="0" fontId="10" fillId="0" borderId="0"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xf>
    <xf numFmtId="0" fontId="10" fillId="0" borderId="0" xfId="0" applyFont="1" applyBorder="1" applyAlignment="1" applyProtection="1">
      <alignment vertical="center"/>
    </xf>
    <xf numFmtId="0" fontId="11" fillId="0" borderId="0" xfId="0" applyFont="1" applyFill="1" applyBorder="1" applyAlignment="1" applyProtection="1">
      <alignment vertical="center" wrapText="1"/>
    </xf>
    <xf numFmtId="0" fontId="10" fillId="0" borderId="0" xfId="0" applyFont="1" applyAlignment="1" applyProtection="1">
      <alignment vertical="center"/>
    </xf>
    <xf numFmtId="0" fontId="10" fillId="0" borderId="0" xfId="0" applyFont="1" applyAlignment="1" applyProtection="1">
      <alignment vertical="center" wrapText="1"/>
    </xf>
    <xf numFmtId="0" fontId="7" fillId="0" borderId="0" xfId="2" applyFont="1" applyBorder="1" applyAlignment="1" applyProtection="1">
      <alignment vertical="center"/>
    </xf>
    <xf numFmtId="0" fontId="4" fillId="0" borderId="0" xfId="0" applyFont="1" applyFill="1" applyBorder="1" applyAlignment="1" applyProtection="1">
      <alignment vertical="center"/>
    </xf>
    <xf numFmtId="0" fontId="10" fillId="0" borderId="0" xfId="0" applyFont="1" applyFill="1" applyBorder="1" applyAlignment="1" applyProtection="1">
      <alignment vertical="center"/>
    </xf>
    <xf numFmtId="0" fontId="4" fillId="0" borderId="0" xfId="0" applyFont="1" applyFill="1" applyAlignment="1" applyProtection="1">
      <alignment vertical="center"/>
    </xf>
    <xf numFmtId="0" fontId="61" fillId="0" borderId="2" xfId="0" applyFont="1" applyFill="1" applyBorder="1" applyAlignment="1" applyProtection="1">
      <alignment vertical="center"/>
      <protection locked="0"/>
    </xf>
    <xf numFmtId="0" fontId="56" fillId="0" borderId="0" xfId="0" applyFont="1" applyAlignment="1" applyProtection="1">
      <alignment horizontal="left" vertical="center"/>
    </xf>
    <xf numFmtId="0" fontId="11" fillId="0" borderId="0" xfId="0" applyFont="1" applyFill="1" applyBorder="1" applyAlignment="1" applyProtection="1">
      <alignment vertical="center"/>
    </xf>
    <xf numFmtId="0" fontId="10" fillId="0" borderId="0" xfId="0" applyFont="1" applyBorder="1" applyAlignment="1" applyProtection="1">
      <alignment horizontal="left" vertical="center" wrapText="1"/>
    </xf>
    <xf numFmtId="0" fontId="10" fillId="0" borderId="0" xfId="0" applyFont="1" applyBorder="1" applyAlignment="1" applyProtection="1">
      <alignment horizontal="left" wrapText="1"/>
    </xf>
    <xf numFmtId="0" fontId="23" fillId="0" borderId="0" xfId="6" applyFont="1" applyAlignment="1">
      <alignment horizontal="left" vertical="top" wrapText="1"/>
    </xf>
    <xf numFmtId="0" fontId="17" fillId="0" borderId="0" xfId="6" applyFont="1" applyAlignment="1">
      <alignment horizontal="left" vertical="center" wrapText="1"/>
    </xf>
    <xf numFmtId="0" fontId="10" fillId="0" borderId="0" xfId="0" applyFont="1" applyBorder="1" applyAlignment="1" applyProtection="1">
      <alignment vertical="center" wrapText="1"/>
    </xf>
    <xf numFmtId="0" fontId="5" fillId="0" borderId="0" xfId="0" applyFont="1" applyFill="1" applyBorder="1" applyAlignment="1" applyProtection="1">
      <alignment horizontal="center" vertical="center" wrapText="1"/>
    </xf>
    <xf numFmtId="0" fontId="0" fillId="0" borderId="2" xfId="0" applyBorder="1" applyAlignment="1">
      <alignment horizontal="left" vertical="top"/>
    </xf>
    <xf numFmtId="0" fontId="10" fillId="0" borderId="0" xfId="0" applyFont="1" applyBorder="1" applyAlignment="1" applyProtection="1">
      <alignment horizontal="left" wrapText="1"/>
    </xf>
    <xf numFmtId="0" fontId="66" fillId="10" borderId="2" xfId="0" applyFont="1" applyFill="1" applyBorder="1" applyAlignment="1">
      <alignment wrapText="1"/>
    </xf>
    <xf numFmtId="0" fontId="66" fillId="0" borderId="71" xfId="0" applyFont="1" applyBorder="1" applyAlignment="1">
      <alignment wrapText="1"/>
    </xf>
    <xf numFmtId="22" fontId="66" fillId="0" borderId="72" xfId="0" applyNumberFormat="1" applyFont="1" applyBorder="1" applyAlignment="1">
      <alignment wrapText="1"/>
    </xf>
    <xf numFmtId="14" fontId="66" fillId="0" borderId="72" xfId="0" applyNumberFormat="1" applyFont="1" applyBorder="1" applyAlignment="1">
      <alignment wrapText="1"/>
    </xf>
    <xf numFmtId="171" fontId="66" fillId="0" borderId="72" xfId="0" applyNumberFormat="1" applyFont="1" applyBorder="1" applyAlignment="1">
      <alignment wrapText="1"/>
    </xf>
    <xf numFmtId="0" fontId="66" fillId="0" borderId="72" xfId="0" applyFont="1" applyBorder="1" applyAlignment="1">
      <alignment wrapText="1"/>
    </xf>
    <xf numFmtId="14" fontId="66" fillId="0" borderId="73" xfId="0" applyNumberFormat="1" applyFont="1" applyBorder="1" applyAlignment="1">
      <alignment wrapText="1"/>
    </xf>
    <xf numFmtId="171" fontId="66" fillId="0" borderId="73" xfId="0" applyNumberFormat="1" applyFont="1" applyBorder="1" applyAlignment="1">
      <alignment wrapText="1"/>
    </xf>
    <xf numFmtId="0" fontId="0" fillId="0" borderId="0" xfId="0" applyAlignment="1">
      <alignment horizontal="left" vertical="center" indent="10"/>
    </xf>
    <xf numFmtId="0" fontId="25" fillId="0" borderId="2" xfId="0" applyFont="1" applyFill="1" applyBorder="1" applyAlignment="1">
      <alignment vertical="top"/>
    </xf>
    <xf numFmtId="0" fontId="25" fillId="0" borderId="2" xfId="0" applyFont="1" applyFill="1" applyBorder="1" applyAlignment="1">
      <alignment horizontal="center" vertical="top"/>
    </xf>
    <xf numFmtId="0" fontId="20" fillId="0" borderId="77" xfId="4" applyFont="1" applyBorder="1" applyAlignment="1" applyProtection="1">
      <alignment horizontal="center" vertical="center" wrapText="1"/>
    </xf>
    <xf numFmtId="0" fontId="20" fillId="0" borderId="78" xfId="4" applyFont="1" applyBorder="1" applyAlignment="1" applyProtection="1">
      <alignment horizontal="center" vertical="center" wrapText="1"/>
    </xf>
    <xf numFmtId="0" fontId="20" fillId="0" borderId="79" xfId="4" applyFont="1" applyBorder="1" applyAlignment="1" applyProtection="1">
      <alignment horizontal="center" vertical="center" wrapText="1"/>
    </xf>
    <xf numFmtId="5" fontId="20" fillId="0" borderId="80" xfId="4" applyNumberFormat="1" applyFont="1" applyBorder="1" applyAlignment="1">
      <alignment horizontal="right" vertical="center" wrapText="1"/>
    </xf>
    <xf numFmtId="0" fontId="20" fillId="0" borderId="81" xfId="4" applyFont="1" applyBorder="1" applyAlignment="1" applyProtection="1">
      <alignment horizontal="center" vertical="center" wrapText="1"/>
    </xf>
    <xf numFmtId="165" fontId="20" fillId="0" borderId="78" xfId="4" applyNumberFormat="1" applyFont="1" applyBorder="1" applyAlignment="1">
      <alignment horizontal="right" vertical="center" wrapText="1"/>
    </xf>
    <xf numFmtId="9" fontId="20" fillId="0" borderId="83" xfId="4" applyNumberFormat="1" applyFont="1" applyBorder="1" applyAlignment="1">
      <alignment horizontal="right" vertical="center" wrapText="1"/>
    </xf>
    <xf numFmtId="167" fontId="20" fillId="0" borderId="83" xfId="4" applyNumberFormat="1" applyFont="1" applyBorder="1" applyAlignment="1">
      <alignment horizontal="right" vertical="center" wrapText="1"/>
    </xf>
    <xf numFmtId="165" fontId="20" fillId="0" borderId="83" xfId="4" applyNumberFormat="1" applyFont="1" applyFill="1" applyBorder="1" applyAlignment="1">
      <alignment horizontal="right" vertical="center" wrapText="1"/>
    </xf>
    <xf numFmtId="166" fontId="20" fillId="0" borderId="84" xfId="4" applyNumberFormat="1" applyFont="1" applyBorder="1" applyAlignment="1">
      <alignment horizontal="right" vertical="center" wrapText="1"/>
    </xf>
    <xf numFmtId="0" fontId="20" fillId="0" borderId="54" xfId="4" applyFont="1" applyBorder="1" applyAlignment="1">
      <alignment horizontal="center" vertical="center" wrapText="1"/>
    </xf>
    <xf numFmtId="165" fontId="20" fillId="0" borderId="85" xfId="4" applyNumberFormat="1" applyFont="1" applyBorder="1" applyAlignment="1">
      <alignment horizontal="center" vertical="center" wrapText="1"/>
    </xf>
    <xf numFmtId="0" fontId="16" fillId="0" borderId="31" xfId="6" applyFont="1" applyBorder="1" applyAlignment="1">
      <alignment horizontal="right" wrapText="1"/>
    </xf>
    <xf numFmtId="0" fontId="0" fillId="0" borderId="0" xfId="0" applyProtection="1"/>
    <xf numFmtId="0" fontId="4" fillId="0" borderId="1" xfId="0" applyFont="1" applyFill="1" applyBorder="1" applyAlignment="1" applyProtection="1">
      <alignment horizontal="left" vertical="center"/>
    </xf>
    <xf numFmtId="0" fontId="4" fillId="0" borderId="2" xfId="0" applyFont="1" applyFill="1" applyBorder="1" applyAlignment="1" applyProtection="1">
      <alignment horizontal="left" vertical="center"/>
    </xf>
    <xf numFmtId="0" fontId="4" fillId="0" borderId="14" xfId="0" applyFont="1" applyBorder="1" applyProtection="1"/>
    <xf numFmtId="0" fontId="4" fillId="0" borderId="14" xfId="0" applyFont="1" applyBorder="1" applyAlignment="1" applyProtection="1">
      <alignment vertical="justify"/>
    </xf>
    <xf numFmtId="44" fontId="4" fillId="0" borderId="14" xfId="1" applyFont="1" applyBorder="1" applyProtection="1"/>
    <xf numFmtId="44" fontId="4" fillId="0" borderId="2" xfId="1" applyFont="1" applyFill="1" applyBorder="1" applyAlignment="1" applyProtection="1">
      <alignment horizontal="center"/>
    </xf>
    <xf numFmtId="44" fontId="5" fillId="0" borderId="1" xfId="1" applyFont="1" applyFill="1" applyBorder="1" applyProtection="1"/>
    <xf numFmtId="10" fontId="5" fillId="0" borderId="1" xfId="0" applyNumberFormat="1" applyFont="1" applyFill="1" applyBorder="1" applyAlignment="1" applyProtection="1">
      <alignment horizontal="center"/>
    </xf>
    <xf numFmtId="0" fontId="0" fillId="0" borderId="0" xfId="0" applyProtection="1"/>
    <xf numFmtId="0" fontId="10" fillId="0" borderId="0" xfId="0" applyFont="1" applyAlignment="1" applyProtection="1">
      <alignment horizontal="left" vertical="center" wrapText="1"/>
    </xf>
    <xf numFmtId="0" fontId="10" fillId="0" borderId="0" xfId="0" applyFont="1" applyBorder="1" applyAlignment="1" applyProtection="1">
      <alignment horizontal="left" wrapText="1"/>
    </xf>
    <xf numFmtId="2" fontId="5" fillId="0" borderId="0" xfId="0" applyNumberFormat="1" applyFont="1" applyFill="1" applyBorder="1" applyAlignment="1" applyProtection="1">
      <alignment horizontal="center" vertical="center" wrapText="1"/>
    </xf>
    <xf numFmtId="164" fontId="5"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horizontal="left" vertical="center" wrapText="1"/>
    </xf>
    <xf numFmtId="2" fontId="5" fillId="0" borderId="2" xfId="0" applyNumberFormat="1" applyFont="1" applyFill="1" applyBorder="1" applyAlignment="1" applyProtection="1">
      <alignment horizontal="center" vertical="center" wrapText="1"/>
    </xf>
    <xf numFmtId="0" fontId="40" fillId="0" borderId="0" xfId="2" applyFont="1" applyAlignment="1" applyProtection="1"/>
    <xf numFmtId="0" fontId="68" fillId="0" borderId="0" xfId="2" applyFont="1" applyAlignment="1" applyProtection="1"/>
    <xf numFmtId="0" fontId="1" fillId="0" borderId="90" xfId="10" applyFont="1" applyFill="1" applyBorder="1" applyAlignment="1">
      <alignment wrapText="1"/>
    </xf>
    <xf numFmtId="0" fontId="1" fillId="0" borderId="0" xfId="10" applyFont="1" applyFill="1" applyBorder="1" applyAlignment="1">
      <alignment wrapText="1"/>
    </xf>
    <xf numFmtId="0" fontId="35" fillId="0" borderId="0" xfId="0" applyFont="1" applyFill="1" applyBorder="1" applyAlignment="1" applyProtection="1">
      <alignment horizontal="left" vertical="center"/>
    </xf>
    <xf numFmtId="0" fontId="10" fillId="0" borderId="0" xfId="0" applyFont="1" applyBorder="1" applyAlignment="1" applyProtection="1">
      <alignment horizontal="left" vertical="center" wrapText="1"/>
    </xf>
    <xf numFmtId="0" fontId="10" fillId="0" borderId="0" xfId="0" applyFont="1" applyBorder="1" applyAlignment="1" applyProtection="1">
      <alignment horizontal="left" wrapText="1"/>
    </xf>
    <xf numFmtId="0" fontId="22" fillId="0" borderId="0" xfId="6" applyFont="1" applyAlignment="1" applyProtection="1">
      <alignment horizontal="left"/>
    </xf>
    <xf numFmtId="0" fontId="22" fillId="0" borderId="0" xfId="6" applyFont="1" applyAlignment="1" applyProtection="1">
      <alignment vertical="top"/>
    </xf>
    <xf numFmtId="0" fontId="23" fillId="0" borderId="0" xfId="6" applyFont="1" applyAlignment="1">
      <alignment horizontal="left" vertical="top" wrapText="1"/>
    </xf>
    <xf numFmtId="0" fontId="16" fillId="0" borderId="0" xfId="6" applyBorder="1" applyAlignment="1">
      <alignment horizontal="center"/>
    </xf>
    <xf numFmtId="0" fontId="22" fillId="0" borderId="0" xfId="6" applyFont="1" applyBorder="1" applyAlignment="1">
      <alignment horizontal="center" vertical="top" wrapText="1"/>
    </xf>
    <xf numFmtId="169" fontId="22" fillId="0" borderId="0" xfId="6" applyNumberFormat="1" applyFont="1" applyBorder="1" applyAlignment="1">
      <alignment horizontal="center"/>
    </xf>
    <xf numFmtId="0" fontId="17" fillId="0" borderId="0" xfId="6" applyFont="1" applyAlignment="1">
      <alignment horizontal="left" vertical="center" wrapText="1"/>
    </xf>
    <xf numFmtId="0" fontId="10" fillId="0" borderId="0" xfId="0" applyFont="1" applyFill="1" applyBorder="1" applyAlignment="1" applyProtection="1">
      <alignment horizontal="left" vertical="center" wrapText="1"/>
    </xf>
    <xf numFmtId="0" fontId="35" fillId="0" borderId="0" xfId="0" applyFont="1" applyFill="1" applyBorder="1" applyAlignment="1" applyProtection="1">
      <alignment vertical="center"/>
    </xf>
    <xf numFmtId="0" fontId="0" fillId="0" borderId="0" xfId="0" applyAlignment="1" applyProtection="1">
      <alignment horizontal="center"/>
    </xf>
    <xf numFmtId="0" fontId="4" fillId="0" borderId="1" xfId="0" applyNumberFormat="1" applyFont="1" applyBorder="1" applyAlignment="1" applyProtection="1">
      <alignment horizontal="center"/>
    </xf>
    <xf numFmtId="44" fontId="4" fillId="0" borderId="1" xfId="0" applyNumberFormat="1" applyFont="1" applyFill="1" applyBorder="1" applyProtection="1"/>
    <xf numFmtId="0" fontId="4" fillId="0" borderId="1" xfId="0" applyFont="1" applyFill="1" applyBorder="1" applyAlignment="1" applyProtection="1">
      <alignment horizontal="left"/>
    </xf>
    <xf numFmtId="0" fontId="4" fillId="0" borderId="2" xfId="0" applyFont="1" applyFill="1" applyBorder="1" applyAlignment="1" applyProtection="1">
      <alignment horizontal="center" vertical="center"/>
    </xf>
    <xf numFmtId="0" fontId="10" fillId="0" borderId="0" xfId="0" applyFont="1" applyAlignment="1" applyProtection="1">
      <alignment horizontal="left" vertical="center" wrapText="1"/>
    </xf>
    <xf numFmtId="0" fontId="4" fillId="0" borderId="2" xfId="0" applyFont="1" applyFill="1" applyBorder="1" applyAlignment="1" applyProtection="1">
      <alignment horizontal="center" vertical="center" wrapText="1"/>
    </xf>
    <xf numFmtId="166" fontId="4" fillId="0" borderId="56" xfId="0" applyNumberFormat="1" applyFont="1" applyFill="1" applyBorder="1" applyAlignment="1" applyProtection="1">
      <alignment horizontal="center" vertical="center"/>
    </xf>
    <xf numFmtId="49" fontId="4" fillId="0" borderId="56" xfId="0" applyNumberFormat="1" applyFont="1" applyFill="1" applyBorder="1" applyAlignment="1" applyProtection="1">
      <alignment horizontal="center" vertical="center"/>
    </xf>
    <xf numFmtId="0" fontId="4" fillId="0" borderId="38" xfId="0" applyFont="1" applyFill="1" applyBorder="1" applyAlignment="1" applyProtection="1">
      <alignment horizontal="left" vertical="center"/>
    </xf>
    <xf numFmtId="0" fontId="4" fillId="0" borderId="19" xfId="0" applyFont="1" applyFill="1" applyBorder="1" applyAlignment="1" applyProtection="1">
      <alignment vertical="center"/>
      <protection locked="0"/>
    </xf>
    <xf numFmtId="0" fontId="11" fillId="0" borderId="0" xfId="0" applyFont="1" applyAlignment="1" applyProtection="1">
      <alignment horizontal="left" vertical="center"/>
    </xf>
    <xf numFmtId="2" fontId="4" fillId="0" borderId="2" xfId="0" applyNumberFormat="1" applyFont="1" applyFill="1" applyBorder="1" applyAlignment="1" applyProtection="1">
      <alignment horizontal="center" vertical="center" wrapText="1"/>
    </xf>
    <xf numFmtId="0" fontId="4" fillId="0" borderId="2" xfId="0" applyFont="1" applyBorder="1" applyProtection="1"/>
    <xf numFmtId="0" fontId="5" fillId="0" borderId="2" xfId="0" applyFont="1" applyFill="1" applyBorder="1" applyAlignment="1" applyProtection="1">
      <alignment horizontal="center" vertical="center" wrapText="1"/>
    </xf>
    <xf numFmtId="0" fontId="10" fillId="0" borderId="0" xfId="0" applyFont="1" applyAlignment="1" applyProtection="1">
      <alignment horizontal="left" vertical="center"/>
    </xf>
    <xf numFmtId="0" fontId="0" fillId="0" borderId="2" xfId="0" applyBorder="1"/>
    <xf numFmtId="0" fontId="10" fillId="0" borderId="0" xfId="0" applyFont="1" applyAlignment="1" applyProtection="1">
      <alignment horizontal="left" vertical="center" wrapText="1"/>
    </xf>
    <xf numFmtId="0" fontId="0" fillId="11" borderId="2" xfId="0" applyFill="1" applyBorder="1"/>
    <xf numFmtId="0" fontId="0" fillId="11" borderId="2" xfId="0" applyFill="1" applyBorder="1" applyAlignment="1">
      <alignment horizontal="center"/>
    </xf>
    <xf numFmtId="0" fontId="0" fillId="0" borderId="2" xfId="0" applyBorder="1" applyAlignment="1">
      <alignment wrapText="1"/>
    </xf>
    <xf numFmtId="0" fontId="4" fillId="12" borderId="4" xfId="0" applyFont="1" applyFill="1" applyBorder="1" applyProtection="1"/>
    <xf numFmtId="0" fontId="9" fillId="12" borderId="15" xfId="0" applyFont="1" applyFill="1" applyBorder="1" applyAlignment="1" applyProtection="1">
      <alignment vertical="center"/>
    </xf>
    <xf numFmtId="0" fontId="5" fillId="12" borderId="2" xfId="0" applyFont="1" applyFill="1" applyBorder="1" applyAlignment="1" applyProtection="1">
      <alignment horizontal="center" vertical="center"/>
    </xf>
    <xf numFmtId="0" fontId="5" fillId="12" borderId="0" xfId="0" applyFont="1" applyFill="1" applyBorder="1" applyAlignment="1" applyProtection="1">
      <alignment horizontal="center" vertical="center"/>
    </xf>
    <xf numFmtId="0" fontId="4" fillId="12" borderId="20" xfId="0" applyFont="1" applyFill="1" applyBorder="1" applyProtection="1"/>
    <xf numFmtId="0" fontId="5" fillId="12" borderId="21" xfId="0" applyFont="1" applyFill="1" applyBorder="1" applyAlignment="1" applyProtection="1">
      <alignment vertical="center"/>
    </xf>
    <xf numFmtId="0" fontId="4" fillId="12" borderId="3" xfId="0" applyFont="1" applyFill="1" applyBorder="1" applyAlignment="1" applyProtection="1">
      <alignment vertical="center"/>
    </xf>
    <xf numFmtId="0" fontId="5" fillId="12" borderId="56" xfId="0" applyFont="1" applyFill="1" applyBorder="1" applyAlignment="1" applyProtection="1">
      <alignment vertical="center"/>
    </xf>
    <xf numFmtId="0" fontId="4" fillId="12" borderId="18" xfId="0" applyFont="1" applyFill="1" applyBorder="1" applyAlignment="1" applyProtection="1">
      <alignment vertical="center"/>
    </xf>
    <xf numFmtId="0" fontId="5" fillId="12" borderId="2" xfId="0" applyFont="1" applyFill="1" applyBorder="1" applyAlignment="1" applyProtection="1">
      <alignment vertical="center"/>
    </xf>
    <xf numFmtId="0" fontId="5" fillId="12" borderId="4" xfId="0" applyFont="1" applyFill="1" applyBorder="1" applyAlignment="1" applyProtection="1">
      <alignment vertical="center"/>
    </xf>
    <xf numFmtId="0" fontId="5" fillId="12" borderId="15" xfId="0" applyFont="1" applyFill="1" applyBorder="1" applyAlignment="1" applyProtection="1">
      <alignment vertical="center"/>
    </xf>
    <xf numFmtId="0" fontId="34" fillId="12" borderId="3" xfId="0" applyFont="1" applyFill="1" applyBorder="1" applyAlignment="1" applyProtection="1">
      <alignment vertical="center"/>
    </xf>
    <xf numFmtId="0" fontId="5" fillId="12" borderId="39" xfId="0" applyFont="1" applyFill="1" applyBorder="1" applyAlignment="1" applyProtection="1">
      <alignment vertical="center"/>
    </xf>
    <xf numFmtId="0" fontId="5" fillId="12" borderId="39" xfId="0" applyFont="1" applyFill="1" applyBorder="1" applyAlignment="1" applyProtection="1">
      <alignment vertical="center"/>
      <protection locked="0"/>
    </xf>
    <xf numFmtId="0" fontId="5" fillId="12" borderId="56" xfId="0" applyFont="1" applyFill="1" applyBorder="1" applyAlignment="1" applyProtection="1">
      <alignment vertical="center"/>
      <protection locked="0"/>
    </xf>
    <xf numFmtId="0" fontId="5" fillId="12" borderId="39" xfId="0" applyFont="1" applyFill="1" applyBorder="1" applyAlignment="1" applyProtection="1">
      <alignment horizontal="center" vertical="center"/>
      <protection locked="0"/>
    </xf>
    <xf numFmtId="0" fontId="34" fillId="12" borderId="39" xfId="0" applyFont="1" applyFill="1" applyBorder="1" applyAlignment="1" applyProtection="1">
      <alignment vertical="center"/>
    </xf>
    <xf numFmtId="0" fontId="5" fillId="12" borderId="3" xfId="0" applyFont="1" applyFill="1" applyBorder="1" applyAlignment="1" applyProtection="1">
      <alignment vertical="center"/>
    </xf>
    <xf numFmtId="164" fontId="5" fillId="12" borderId="2" xfId="0" applyNumberFormat="1" applyFont="1" applyFill="1" applyBorder="1" applyAlignment="1" applyProtection="1">
      <alignment horizontal="center" vertical="center"/>
    </xf>
    <xf numFmtId="166" fontId="4" fillId="0" borderId="19" xfId="0" applyNumberFormat="1" applyFont="1" applyFill="1" applyBorder="1" applyAlignment="1" applyProtection="1">
      <alignment vertical="center"/>
    </xf>
    <xf numFmtId="164" fontId="5" fillId="12" borderId="55" xfId="0" applyNumberFormat="1" applyFont="1" applyFill="1" applyBorder="1" applyAlignment="1" applyProtection="1">
      <alignment horizontal="center" vertical="center"/>
    </xf>
    <xf numFmtId="0" fontId="5" fillId="12" borderId="2" xfId="0" applyFont="1" applyFill="1" applyBorder="1" applyAlignment="1" applyProtection="1">
      <alignment horizontal="right" vertical="center" wrapText="1"/>
    </xf>
    <xf numFmtId="0" fontId="5" fillId="12" borderId="2" xfId="0" applyFont="1" applyFill="1" applyBorder="1" applyAlignment="1" applyProtection="1">
      <alignment horizontal="right"/>
    </xf>
    <xf numFmtId="164" fontId="5" fillId="12" borderId="88" xfId="0" applyNumberFormat="1" applyFont="1" applyFill="1" applyBorder="1" applyAlignment="1" applyProtection="1">
      <alignment horizontal="center" vertical="center"/>
    </xf>
    <xf numFmtId="164" fontId="5" fillId="12" borderId="3" xfId="0" applyNumberFormat="1" applyFont="1" applyFill="1" applyBorder="1" applyAlignment="1" applyProtection="1">
      <alignment horizontal="center" vertical="center"/>
    </xf>
    <xf numFmtId="0" fontId="4" fillId="12" borderId="56" xfId="0" applyFont="1" applyFill="1" applyBorder="1" applyAlignment="1" applyProtection="1">
      <alignment horizontal="center" vertical="center" wrapText="1"/>
    </xf>
    <xf numFmtId="164" fontId="5" fillId="12" borderId="2" xfId="0" applyNumberFormat="1" applyFont="1" applyFill="1" applyBorder="1" applyAlignment="1" applyProtection="1">
      <alignment vertical="center"/>
    </xf>
    <xf numFmtId="0" fontId="4" fillId="12" borderId="2" xfId="0" applyFont="1" applyFill="1" applyBorder="1" applyAlignment="1" applyProtection="1">
      <alignment horizontal="left" vertical="center" wrapText="1"/>
    </xf>
    <xf numFmtId="0" fontId="4" fillId="12" borderId="2" xfId="0" applyFont="1" applyFill="1" applyBorder="1" applyAlignment="1" applyProtection="1">
      <alignment vertical="center"/>
    </xf>
    <xf numFmtId="0" fontId="5" fillId="12" borderId="0" xfId="0" applyFont="1" applyFill="1" applyBorder="1" applyAlignment="1" applyProtection="1">
      <alignment vertical="center"/>
    </xf>
    <xf numFmtId="0" fontId="5" fillId="12" borderId="0" xfId="0" applyFont="1" applyFill="1" applyBorder="1" applyAlignment="1" applyProtection="1"/>
    <xf numFmtId="0" fontId="5" fillId="12" borderId="39" xfId="0" applyFont="1" applyFill="1" applyBorder="1" applyAlignment="1" applyProtection="1"/>
    <xf numFmtId="0" fontId="5" fillId="12" borderId="56" xfId="0" applyFont="1" applyFill="1" applyBorder="1" applyAlignment="1" applyProtection="1">
      <protection locked="0"/>
    </xf>
    <xf numFmtId="0" fontId="4" fillId="12" borderId="18" xfId="0" applyFont="1" applyFill="1" applyBorder="1" applyProtection="1"/>
    <xf numFmtId="0" fontId="4" fillId="12" borderId="56" xfId="0" applyFont="1" applyFill="1" applyBorder="1" applyAlignment="1" applyProtection="1">
      <alignment horizontal="left" vertical="top" wrapText="1"/>
      <protection locked="0"/>
    </xf>
    <xf numFmtId="0" fontId="5" fillId="12" borderId="56" xfId="0" applyFont="1" applyFill="1" applyBorder="1" applyAlignment="1" applyProtection="1">
      <alignment vertical="center" wrapText="1"/>
      <protection locked="0"/>
    </xf>
    <xf numFmtId="0" fontId="5" fillId="12" borderId="34" xfId="0" applyFont="1" applyFill="1" applyBorder="1" applyAlignment="1" applyProtection="1">
      <alignment vertical="center"/>
    </xf>
    <xf numFmtId="0" fontId="5" fillId="12" borderId="34" xfId="0" applyFont="1" applyFill="1" applyBorder="1" applyAlignment="1" applyProtection="1"/>
    <xf numFmtId="0" fontId="5" fillId="12" borderId="60" xfId="0" applyFont="1" applyFill="1" applyBorder="1" applyAlignment="1" applyProtection="1">
      <protection locked="0"/>
    </xf>
    <xf numFmtId="164" fontId="5" fillId="12" borderId="19" xfId="0" applyNumberFormat="1" applyFont="1" applyFill="1" applyBorder="1" applyAlignment="1" applyProtection="1">
      <alignment horizontal="center" vertical="center"/>
    </xf>
    <xf numFmtId="0" fontId="5" fillId="12" borderId="2" xfId="0" applyFont="1" applyFill="1" applyBorder="1" applyAlignment="1" applyProtection="1">
      <protection locked="0"/>
    </xf>
    <xf numFmtId="0" fontId="4" fillId="12" borderId="56" xfId="0" applyFont="1" applyFill="1" applyBorder="1" applyAlignment="1" applyProtection="1">
      <alignment horizontal="left" vertical="center" wrapText="1"/>
      <protection locked="0"/>
    </xf>
    <xf numFmtId="164" fontId="4" fillId="12" borderId="3" xfId="0" applyNumberFormat="1" applyFont="1" applyFill="1" applyBorder="1" applyAlignment="1" applyProtection="1">
      <alignment vertical="center"/>
    </xf>
    <xf numFmtId="164" fontId="5" fillId="12" borderId="18" xfId="0" applyNumberFormat="1" applyFont="1" applyFill="1" applyBorder="1" applyProtection="1"/>
    <xf numFmtId="0" fontId="5" fillId="12" borderId="3" xfId="0" applyFont="1" applyFill="1" applyBorder="1" applyAlignment="1" applyProtection="1">
      <alignment horizontal="center" vertical="center"/>
    </xf>
    <xf numFmtId="0" fontId="5" fillId="12" borderId="56" xfId="0" applyFont="1" applyFill="1" applyBorder="1" applyAlignment="1" applyProtection="1">
      <alignment horizontal="center" vertical="center"/>
    </xf>
    <xf numFmtId="0" fontId="4" fillId="12" borderId="39" xfId="0" applyFont="1" applyFill="1" applyBorder="1" applyAlignment="1" applyProtection="1">
      <alignment horizontal="left" vertical="top" wrapText="1"/>
      <protection locked="0"/>
    </xf>
    <xf numFmtId="0" fontId="5" fillId="12" borderId="0" xfId="0" applyFont="1" applyFill="1" applyBorder="1" applyAlignment="1" applyProtection="1">
      <alignment horizontal="left" vertical="center"/>
    </xf>
    <xf numFmtId="0" fontId="5" fillId="12" borderId="39" xfId="0" applyFont="1" applyFill="1" applyBorder="1" applyAlignment="1" applyProtection="1">
      <alignment horizontal="left" vertical="center" wrapText="1"/>
    </xf>
    <xf numFmtId="0" fontId="12" fillId="12" borderId="39" xfId="0" applyFont="1" applyFill="1" applyBorder="1" applyAlignment="1" applyProtection="1">
      <alignment horizontal="center"/>
    </xf>
    <xf numFmtId="0" fontId="5" fillId="12" borderId="56" xfId="0" applyFont="1" applyFill="1" applyBorder="1" applyAlignment="1" applyProtection="1">
      <alignment vertical="top" wrapText="1"/>
      <protection locked="0"/>
    </xf>
    <xf numFmtId="0" fontId="5" fillId="12" borderId="39" xfId="0" applyFont="1" applyFill="1" applyBorder="1" applyAlignment="1" applyProtection="1">
      <alignment horizontal="left" vertical="center"/>
    </xf>
    <xf numFmtId="0" fontId="5" fillId="12" borderId="56" xfId="0" applyFont="1" applyFill="1" applyBorder="1" applyAlignment="1" applyProtection="1"/>
    <xf numFmtId="0" fontId="5" fillId="12" borderId="39" xfId="0" applyFont="1" applyFill="1" applyBorder="1" applyAlignment="1" applyProtection="1">
      <protection locked="0"/>
    </xf>
    <xf numFmtId="0" fontId="5" fillId="12" borderId="5" xfId="0" applyFont="1" applyFill="1" applyBorder="1" applyAlignment="1" applyProtection="1">
      <alignment vertical="center"/>
    </xf>
    <xf numFmtId="0" fontId="5" fillId="12" borderId="5" xfId="0" applyFont="1" applyFill="1" applyBorder="1" applyAlignment="1" applyProtection="1"/>
    <xf numFmtId="0" fontId="5" fillId="12" borderId="22" xfId="0" applyFont="1" applyFill="1" applyBorder="1" applyAlignment="1" applyProtection="1">
      <alignment vertical="center"/>
      <protection locked="0"/>
    </xf>
    <xf numFmtId="0" fontId="4" fillId="12" borderId="56" xfId="0" applyFont="1" applyFill="1" applyBorder="1" applyAlignment="1" applyProtection="1">
      <alignment horizontal="center" wrapText="1"/>
    </xf>
    <xf numFmtId="164" fontId="5" fillId="12" borderId="19" xfId="0" applyNumberFormat="1" applyFont="1" applyFill="1" applyBorder="1" applyAlignment="1" applyProtection="1">
      <alignment vertical="center"/>
    </xf>
    <xf numFmtId="0" fontId="5" fillId="12" borderId="40" xfId="0" applyFont="1" applyFill="1" applyBorder="1" applyAlignment="1" applyProtection="1">
      <alignment vertical="center" wrapText="1"/>
    </xf>
    <xf numFmtId="0" fontId="5" fillId="12" borderId="56" xfId="0" applyFont="1" applyFill="1" applyBorder="1" applyAlignment="1" applyProtection="1">
      <alignment horizontal="center" wrapText="1"/>
    </xf>
    <xf numFmtId="0" fontId="5" fillId="12" borderId="2" xfId="0" applyFont="1" applyFill="1" applyBorder="1" applyAlignment="1" applyProtection="1">
      <alignment horizontal="center" vertical="center" wrapText="1"/>
    </xf>
    <xf numFmtId="0" fontId="5" fillId="12" borderId="66" xfId="0" applyFont="1" applyFill="1" applyBorder="1" applyAlignment="1" applyProtection="1">
      <alignment horizontal="center" wrapText="1"/>
    </xf>
    <xf numFmtId="0" fontId="4" fillId="12" borderId="2" xfId="0" applyFont="1" applyFill="1" applyBorder="1" applyAlignment="1" applyProtection="1">
      <alignment horizontal="center" wrapText="1"/>
    </xf>
    <xf numFmtId="0" fontId="71" fillId="0" borderId="2" xfId="0" applyFont="1" applyBorder="1" applyAlignment="1">
      <alignment horizontal="center" vertical="center"/>
    </xf>
    <xf numFmtId="0" fontId="71" fillId="0" borderId="2" xfId="0" applyFont="1" applyBorder="1" applyAlignment="1">
      <alignment horizontal="left" vertical="center" wrapText="1"/>
    </xf>
    <xf numFmtId="0" fontId="71" fillId="0" borderId="2" xfId="0" applyFont="1" applyBorder="1" applyAlignment="1">
      <alignment horizontal="left"/>
    </xf>
    <xf numFmtId="0" fontId="71" fillId="0" borderId="3" xfId="0" applyFont="1" applyFill="1" applyBorder="1" applyAlignment="1">
      <alignment horizontal="left"/>
    </xf>
    <xf numFmtId="0" fontId="0" fillId="0" borderId="3" xfId="0" applyBorder="1" applyAlignment="1">
      <alignment wrapText="1"/>
    </xf>
    <xf numFmtId="0" fontId="0" fillId="0" borderId="2" xfId="0" applyFill="1" applyBorder="1" applyAlignment="1">
      <alignment wrapText="1"/>
    </xf>
    <xf numFmtId="0" fontId="0" fillId="0" borderId="93" xfId="0" applyFill="1" applyBorder="1" applyAlignment="1">
      <alignment wrapText="1"/>
    </xf>
    <xf numFmtId="0" fontId="10" fillId="0" borderId="0" xfId="0" applyFont="1" applyAlignment="1" applyProtection="1">
      <alignment horizontal="left" vertical="center" wrapText="1"/>
    </xf>
    <xf numFmtId="0" fontId="5" fillId="12" borderId="94" xfId="0" applyFont="1" applyFill="1" applyBorder="1" applyAlignment="1" applyProtection="1"/>
    <xf numFmtId="0" fontId="5" fillId="12" borderId="57" xfId="0" applyFont="1" applyFill="1" applyBorder="1" applyAlignment="1" applyProtection="1">
      <alignment vertical="center"/>
    </xf>
    <xf numFmtId="0" fontId="10" fillId="0" borderId="0" xfId="0" applyFont="1" applyBorder="1" applyAlignment="1" applyProtection="1">
      <alignment horizontal="left" wrapText="1"/>
    </xf>
    <xf numFmtId="164" fontId="5" fillId="12" borderId="2" xfId="0" applyNumberFormat="1" applyFont="1" applyFill="1" applyBorder="1" applyAlignment="1" applyProtection="1">
      <alignment horizontal="center" vertical="center"/>
    </xf>
    <xf numFmtId="0" fontId="5" fillId="12" borderId="60" xfId="0" applyFont="1" applyFill="1" applyBorder="1" applyAlignment="1" applyProtection="1"/>
    <xf numFmtId="0" fontId="0" fillId="0" borderId="2" xfId="0" applyBorder="1" applyAlignment="1">
      <alignment horizontal="left" vertical="center" wrapText="1"/>
    </xf>
    <xf numFmtId="0" fontId="0" fillId="0" borderId="2" xfId="0" applyBorder="1" applyAlignment="1">
      <alignment vertical="center" wrapText="1"/>
    </xf>
    <xf numFmtId="0" fontId="71" fillId="0" borderId="2" xfId="0" applyFont="1" applyBorder="1" applyAlignment="1">
      <alignment horizontal="left" vertical="center"/>
    </xf>
    <xf numFmtId="0" fontId="0" fillId="0" borderId="2" xfId="0" applyBorder="1" applyAlignment="1">
      <alignment vertical="center"/>
    </xf>
    <xf numFmtId="0" fontId="15" fillId="11" borderId="2" xfId="3" applyFill="1" applyBorder="1" applyAlignment="1" applyProtection="1">
      <alignment horizontal="center"/>
    </xf>
    <xf numFmtId="0" fontId="15" fillId="0" borderId="2" xfId="3" applyBorder="1" applyAlignment="1" applyProtection="1">
      <alignment horizontal="center" vertical="center"/>
    </xf>
    <xf numFmtId="0" fontId="0" fillId="0" borderId="0" xfId="0" applyAlignment="1" applyProtection="1">
      <alignment horizontal="center"/>
    </xf>
    <xf numFmtId="10" fontId="4" fillId="0" borderId="1" xfId="0" applyNumberFormat="1" applyFont="1" applyBorder="1" applyAlignment="1" applyProtection="1">
      <alignment horizontal="center"/>
    </xf>
    <xf numFmtId="10" fontId="4" fillId="0" borderId="14" xfId="0" applyNumberFormat="1" applyFont="1" applyBorder="1" applyAlignment="1" applyProtection="1">
      <alignment horizontal="center"/>
    </xf>
    <xf numFmtId="10" fontId="4" fillId="0" borderId="2" xfId="0" applyNumberFormat="1" applyFont="1" applyFill="1" applyBorder="1" applyAlignment="1" applyProtection="1">
      <alignment horizontal="center"/>
    </xf>
    <xf numFmtId="10" fontId="4" fillId="0" borderId="1" xfId="0" applyNumberFormat="1" applyFont="1" applyFill="1" applyBorder="1" applyAlignment="1" applyProtection="1">
      <alignment horizontal="center"/>
    </xf>
    <xf numFmtId="0" fontId="0" fillId="0" borderId="0" xfId="0" applyBorder="1" applyAlignment="1" applyProtection="1">
      <alignment horizontal="left" vertical="top" wrapText="1"/>
    </xf>
    <xf numFmtId="44" fontId="0" fillId="0" borderId="0" xfId="0" applyNumberFormat="1" applyProtection="1"/>
    <xf numFmtId="44" fontId="0" fillId="0" borderId="0" xfId="0" applyNumberFormat="1" applyAlignment="1" applyProtection="1">
      <alignment vertical="center" wrapText="1"/>
    </xf>
    <xf numFmtId="44" fontId="0" fillId="0" borderId="0" xfId="0" applyNumberFormat="1" applyBorder="1" applyAlignment="1" applyProtection="1">
      <alignment horizontal="left"/>
    </xf>
    <xf numFmtId="44" fontId="0" fillId="0" borderId="0" xfId="0" applyNumberFormat="1" applyFont="1" applyBorder="1" applyAlignment="1" applyProtection="1">
      <alignment vertical="center" wrapText="1"/>
    </xf>
    <xf numFmtId="44" fontId="3" fillId="13" borderId="2" xfId="9" applyNumberFormat="1" applyFont="1" applyFill="1" applyBorder="1" applyAlignment="1" applyProtection="1">
      <alignment horizontal="center"/>
    </xf>
    <xf numFmtId="44" fontId="0" fillId="0" borderId="0" xfId="0" applyNumberFormat="1" applyFont="1" applyBorder="1" applyProtection="1"/>
    <xf numFmtId="44" fontId="0" fillId="0" borderId="2" xfId="0" applyNumberFormat="1" applyFont="1" applyBorder="1" applyProtection="1"/>
    <xf numFmtId="44" fontId="1" fillId="0" borderId="2" xfId="9" applyFont="1" applyFill="1" applyBorder="1" applyProtection="1"/>
    <xf numFmtId="0" fontId="1" fillId="0" borderId="2" xfId="0" applyFont="1" applyFill="1" applyBorder="1" applyAlignment="1" applyProtection="1">
      <alignment horizontal="center"/>
    </xf>
    <xf numFmtId="0" fontId="1" fillId="0" borderId="2" xfId="0" applyFont="1" applyFill="1" applyBorder="1" applyAlignment="1" applyProtection="1">
      <alignment horizontal="center" vertical="justify" wrapText="1"/>
    </xf>
    <xf numFmtId="0" fontId="1" fillId="0" borderId="2" xfId="0" applyFont="1" applyFill="1" applyBorder="1" applyAlignment="1" applyProtection="1">
      <alignment vertical="justify" wrapText="1"/>
    </xf>
    <xf numFmtId="0" fontId="0" fillId="0" borderId="0" xfId="0" applyFill="1" applyProtection="1"/>
    <xf numFmtId="44" fontId="0" fillId="0" borderId="0" xfId="0" applyNumberFormat="1" applyFont="1" applyFill="1" applyBorder="1" applyProtection="1"/>
    <xf numFmtId="44" fontId="54" fillId="13" borderId="2" xfId="0" applyNumberFormat="1" applyFont="1" applyFill="1" applyBorder="1" applyProtection="1"/>
    <xf numFmtId="44" fontId="3" fillId="13" borderId="2" xfId="9" applyFont="1" applyFill="1" applyBorder="1" applyAlignment="1" applyProtection="1">
      <alignment vertical="center"/>
    </xf>
    <xf numFmtId="0" fontId="1" fillId="13" borderId="2" xfId="0" applyFont="1" applyFill="1" applyBorder="1" applyAlignment="1" applyProtection="1">
      <alignment vertical="center"/>
    </xf>
    <xf numFmtId="0" fontId="1" fillId="13" borderId="2" xfId="0" applyFont="1" applyFill="1" applyBorder="1" applyAlignment="1" applyProtection="1">
      <alignment horizontal="center" vertical="center"/>
    </xf>
    <xf numFmtId="0" fontId="1" fillId="13" borderId="2" xfId="0" applyFont="1" applyFill="1" applyBorder="1" applyAlignment="1" applyProtection="1">
      <alignment horizontal="center" vertical="center" wrapText="1"/>
    </xf>
    <xf numFmtId="0" fontId="1" fillId="13" borderId="2" xfId="0" applyFont="1" applyFill="1" applyBorder="1" applyAlignment="1" applyProtection="1">
      <alignment vertical="center" wrapText="1"/>
    </xf>
    <xf numFmtId="0" fontId="3" fillId="13" borderId="2" xfId="0" applyFont="1" applyFill="1" applyBorder="1" applyAlignment="1" applyProtection="1">
      <alignment horizontal="center" vertical="center" wrapText="1"/>
    </xf>
    <xf numFmtId="44" fontId="0" fillId="0" borderId="2" xfId="0" applyNumberFormat="1" applyFont="1" applyFill="1" applyBorder="1" applyProtection="1"/>
    <xf numFmtId="44" fontId="1" fillId="0" borderId="2" xfId="9" applyFont="1" applyFill="1" applyBorder="1" applyAlignment="1" applyProtection="1">
      <alignment vertical="center"/>
    </xf>
    <xf numFmtId="0" fontId="3" fillId="0" borderId="2" xfId="0" applyFont="1" applyFill="1" applyBorder="1" applyAlignment="1" applyProtection="1">
      <alignment vertical="center"/>
    </xf>
    <xf numFmtId="0" fontId="1" fillId="0" borderId="2" xfId="0" applyFont="1" applyFill="1" applyBorder="1" applyAlignment="1" applyProtection="1">
      <alignment horizontal="center" vertical="center"/>
    </xf>
    <xf numFmtId="10" fontId="1" fillId="0" borderId="2" xfId="0" applyNumberFormat="1" applyFont="1" applyFill="1" applyBorder="1" applyAlignment="1" applyProtection="1">
      <alignment horizontal="center" vertical="center" wrapText="1"/>
    </xf>
    <xf numFmtId="0" fontId="1" fillId="0" borderId="2" xfId="0" applyFont="1" applyFill="1" applyBorder="1" applyAlignment="1" applyProtection="1">
      <alignment vertical="center" wrapText="1"/>
    </xf>
    <xf numFmtId="0" fontId="3" fillId="0" borderId="2" xfId="0" applyFont="1" applyFill="1" applyBorder="1" applyAlignment="1" applyProtection="1">
      <alignment horizontal="center" vertical="center" wrapText="1"/>
    </xf>
    <xf numFmtId="44" fontId="3" fillId="0" borderId="2" xfId="9" applyFont="1" applyFill="1" applyBorder="1" applyAlignment="1" applyProtection="1">
      <alignment vertical="center"/>
    </xf>
    <xf numFmtId="0" fontId="1" fillId="0" borderId="2" xfId="0" applyFont="1" applyFill="1" applyBorder="1" applyAlignment="1" applyProtection="1">
      <alignment horizontal="center" vertical="center" wrapText="1"/>
    </xf>
    <xf numFmtId="44" fontId="54" fillId="13" borderId="2" xfId="0" applyNumberFormat="1" applyFont="1" applyFill="1" applyBorder="1" applyAlignment="1" applyProtection="1">
      <alignment vertical="center"/>
    </xf>
    <xf numFmtId="0" fontId="0" fillId="0" borderId="2" xfId="0" applyNumberFormat="1" applyFont="1" applyBorder="1" applyProtection="1"/>
    <xf numFmtId="44" fontId="3" fillId="0" borderId="2" xfId="9" applyFont="1" applyFill="1" applyBorder="1" applyProtection="1"/>
    <xf numFmtId="0" fontId="3" fillId="0" borderId="2" xfId="0" applyFont="1" applyFill="1" applyBorder="1" applyProtection="1"/>
    <xf numFmtId="44" fontId="3" fillId="13" borderId="2" xfId="9" applyFont="1" applyFill="1" applyBorder="1" applyProtection="1"/>
    <xf numFmtId="0" fontId="1" fillId="13" borderId="2" xfId="0" applyFont="1" applyFill="1" applyBorder="1" applyProtection="1"/>
    <xf numFmtId="0" fontId="1" fillId="13" borderId="2" xfId="0" applyFont="1" applyFill="1" applyBorder="1" applyAlignment="1" applyProtection="1">
      <alignment horizontal="center"/>
    </xf>
    <xf numFmtId="0" fontId="1" fillId="13" borderId="2" xfId="0" applyFont="1" applyFill="1" applyBorder="1" applyAlignment="1" applyProtection="1">
      <alignment horizontal="center" vertical="justify" wrapText="1"/>
    </xf>
    <xf numFmtId="0" fontId="3" fillId="13" borderId="2" xfId="0" applyFont="1" applyFill="1" applyBorder="1" applyAlignment="1" applyProtection="1">
      <alignment vertical="justify" wrapText="1"/>
    </xf>
    <xf numFmtId="0" fontId="1" fillId="0" borderId="2" xfId="0" applyNumberFormat="1" applyFont="1" applyFill="1" applyBorder="1" applyAlignment="1" applyProtection="1">
      <alignment horizontal="center"/>
    </xf>
    <xf numFmtId="10" fontId="1" fillId="0" borderId="2" xfId="0" applyNumberFormat="1" applyFont="1" applyFill="1" applyBorder="1" applyAlignment="1" applyProtection="1">
      <alignment horizontal="center" vertical="justify" wrapText="1"/>
    </xf>
    <xf numFmtId="9" fontId="1" fillId="0" borderId="2" xfId="0" applyNumberFormat="1" applyFont="1" applyFill="1" applyBorder="1" applyAlignment="1" applyProtection="1">
      <alignment horizontal="center" vertical="justify" wrapText="1"/>
    </xf>
    <xf numFmtId="44" fontId="0" fillId="0" borderId="0" xfId="0" applyNumberFormat="1" applyFont="1" applyBorder="1" applyAlignment="1" applyProtection="1">
      <alignment horizontal="left" vertical="center" wrapText="1"/>
    </xf>
    <xf numFmtId="44" fontId="0" fillId="0" borderId="2" xfId="0" applyNumberFormat="1" applyFont="1" applyBorder="1" applyAlignment="1" applyProtection="1">
      <alignment horizontal="left" vertical="center" wrapText="1"/>
    </xf>
    <xf numFmtId="44" fontId="1" fillId="0" borderId="2" xfId="9" applyFont="1" applyBorder="1" applyAlignment="1" applyProtection="1">
      <alignment vertical="center"/>
    </xf>
    <xf numFmtId="0" fontId="1" fillId="0" borderId="2" xfId="0" applyFont="1" applyBorder="1" applyAlignment="1" applyProtection="1">
      <alignment horizontal="center" vertical="center"/>
    </xf>
    <xf numFmtId="0" fontId="1" fillId="0" borderId="2" xfId="0" applyFont="1" applyBorder="1" applyAlignment="1" applyProtection="1">
      <alignment horizontal="center" vertical="center" wrapText="1"/>
    </xf>
    <xf numFmtId="0" fontId="0" fillId="0" borderId="2" xfId="0" applyFont="1" applyFill="1" applyBorder="1" applyAlignment="1" applyProtection="1">
      <alignment wrapText="1"/>
    </xf>
    <xf numFmtId="0" fontId="0" fillId="0" borderId="2" xfId="0" applyFont="1" applyBorder="1" applyAlignment="1" applyProtection="1">
      <alignment horizontal="center"/>
    </xf>
    <xf numFmtId="0" fontId="0" fillId="0" borderId="2" xfId="0" applyFont="1" applyBorder="1" applyProtection="1"/>
    <xf numFmtId="0" fontId="0" fillId="0" borderId="2" xfId="0" applyBorder="1" applyProtection="1"/>
    <xf numFmtId="44" fontId="54" fillId="13" borderId="2" xfId="0" applyNumberFormat="1" applyFont="1" applyFill="1" applyBorder="1" applyAlignment="1" applyProtection="1">
      <alignment horizontal="left" vertical="center" wrapText="1"/>
    </xf>
    <xf numFmtId="44" fontId="1" fillId="13" borderId="2" xfId="9" applyFont="1" applyFill="1" applyBorder="1" applyAlignment="1" applyProtection="1">
      <alignment vertical="center"/>
    </xf>
    <xf numFmtId="0" fontId="0" fillId="13" borderId="2" xfId="0" applyFill="1" applyBorder="1" applyProtection="1"/>
    <xf numFmtId="44" fontId="0" fillId="0" borderId="2" xfId="0" applyNumberFormat="1" applyFont="1" applyBorder="1" applyAlignment="1" applyProtection="1">
      <alignment vertical="center"/>
    </xf>
    <xf numFmtId="0" fontId="0" fillId="0" borderId="2" xfId="0" applyBorder="1" applyAlignment="1" applyProtection="1">
      <alignment wrapText="1"/>
    </xf>
    <xf numFmtId="0" fontId="0" fillId="0" borderId="2" xfId="0" applyFont="1" applyBorder="1" applyAlignment="1" applyProtection="1">
      <alignment wrapText="1"/>
    </xf>
    <xf numFmtId="0" fontId="0" fillId="0" borderId="0" xfId="0" applyBorder="1" applyProtection="1"/>
    <xf numFmtId="0" fontId="1" fillId="0" borderId="2" xfId="0" applyFont="1" applyBorder="1" applyAlignment="1" applyProtection="1">
      <alignment wrapText="1"/>
    </xf>
    <xf numFmtId="0" fontId="1" fillId="0" borderId="2" xfId="0" applyFont="1" applyBorder="1" applyAlignment="1" applyProtection="1">
      <alignment vertical="center"/>
    </xf>
    <xf numFmtId="0" fontId="0" fillId="0" borderId="0" xfId="0" applyFont="1" applyBorder="1" applyProtection="1"/>
    <xf numFmtId="44" fontId="3" fillId="13" borderId="2" xfId="9" applyFont="1" applyFill="1" applyBorder="1" applyAlignment="1" applyProtection="1">
      <alignment horizontal="center"/>
    </xf>
    <xf numFmtId="0" fontId="3" fillId="13" borderId="2" xfId="0" applyFont="1" applyFill="1" applyBorder="1" applyAlignment="1" applyProtection="1">
      <alignment horizontal="center"/>
    </xf>
    <xf numFmtId="0" fontId="3" fillId="13" borderId="2" xfId="0" applyFont="1" applyFill="1" applyBorder="1" applyAlignment="1" applyProtection="1">
      <alignment horizontal="center" vertical="justify"/>
    </xf>
    <xf numFmtId="0" fontId="0" fillId="0" borderId="0" xfId="0" applyFill="1" applyBorder="1" applyProtection="1"/>
    <xf numFmtId="0" fontId="0" fillId="0" borderId="0" xfId="0" applyFont="1" applyFill="1" applyBorder="1" applyProtection="1"/>
    <xf numFmtId="44" fontId="1" fillId="0" borderId="2" xfId="9" applyFont="1" applyFill="1" applyBorder="1" applyAlignment="1" applyProtection="1">
      <alignment horizontal="center"/>
    </xf>
    <xf numFmtId="0" fontId="1" fillId="0" borderId="2" xfId="0" applyFont="1" applyFill="1" applyBorder="1" applyAlignment="1" applyProtection="1">
      <alignment horizontal="center" vertical="justify"/>
    </xf>
    <xf numFmtId="0" fontId="3" fillId="0" borderId="2" xfId="0" applyFont="1" applyFill="1" applyBorder="1" applyAlignment="1" applyProtection="1">
      <alignment horizontal="center"/>
    </xf>
    <xf numFmtId="0" fontId="67" fillId="0" borderId="0" xfId="0" applyFont="1" applyBorder="1" applyAlignment="1" applyProtection="1">
      <alignment horizontal="left"/>
    </xf>
    <xf numFmtId="44" fontId="39" fillId="0" borderId="2" xfId="0" applyNumberFormat="1" applyFont="1" applyBorder="1" applyAlignment="1" applyProtection="1">
      <alignment horizontal="left"/>
    </xf>
    <xf numFmtId="0" fontId="54" fillId="13" borderId="2" xfId="0" applyFont="1" applyFill="1" applyBorder="1" applyAlignment="1" applyProtection="1">
      <alignment horizontal="center" vertical="center"/>
    </xf>
    <xf numFmtId="9" fontId="63" fillId="6" borderId="2" xfId="0" applyNumberFormat="1" applyFont="1" applyFill="1" applyBorder="1" applyAlignment="1" applyProtection="1">
      <alignment horizontal="center"/>
    </xf>
    <xf numFmtId="10" fontId="32" fillId="3" borderId="2" xfId="0" applyNumberFormat="1" applyFont="1" applyFill="1" applyBorder="1" applyAlignment="1" applyProtection="1">
      <alignment horizontal="center" vertical="center"/>
    </xf>
    <xf numFmtId="173" fontId="54" fillId="14" borderId="2" xfId="0" applyNumberFormat="1" applyFont="1" applyFill="1" applyBorder="1" applyAlignment="1" applyProtection="1">
      <alignment horizontal="center" vertical="center"/>
    </xf>
    <xf numFmtId="0" fontId="10" fillId="0" borderId="0" xfId="0" applyFont="1" applyAlignment="1" applyProtection="1">
      <alignment horizontal="left" vertical="center" wrapText="1"/>
    </xf>
    <xf numFmtId="0" fontId="4" fillId="12" borderId="39" xfId="0" applyFont="1" applyFill="1" applyBorder="1" applyAlignment="1" applyProtection="1">
      <alignment horizontal="center" vertical="center"/>
    </xf>
    <xf numFmtId="0" fontId="10" fillId="0" borderId="0" xfId="0" applyFont="1" applyBorder="1" applyAlignment="1" applyProtection="1">
      <alignment horizontal="left" vertical="center"/>
    </xf>
    <xf numFmtId="0" fontId="5" fillId="12" borderId="2" xfId="0" applyFont="1" applyFill="1" applyBorder="1" applyAlignment="1" applyProtection="1">
      <alignment vertical="center"/>
      <protection locked="0"/>
    </xf>
    <xf numFmtId="0" fontId="5" fillId="0" borderId="39" xfId="0" applyFont="1" applyFill="1" applyBorder="1" applyAlignment="1" applyProtection="1"/>
    <xf numFmtId="0" fontId="5" fillId="0" borderId="39" xfId="0" applyFont="1" applyFill="1" applyBorder="1" applyAlignment="1" applyProtection="1">
      <alignment horizontal="left" vertical="center"/>
    </xf>
    <xf numFmtId="0" fontId="5" fillId="0" borderId="2" xfId="0" applyFont="1" applyFill="1" applyBorder="1" applyAlignment="1" applyProtection="1">
      <alignment horizontal="center" vertical="center"/>
      <protection locked="0"/>
    </xf>
    <xf numFmtId="0" fontId="4" fillId="16" borderId="0" xfId="0" applyFont="1" applyFill="1" applyProtection="1"/>
    <xf numFmtId="0" fontId="4" fillId="17" borderId="2" xfId="0" applyFont="1" applyFill="1" applyBorder="1" applyProtection="1"/>
    <xf numFmtId="0" fontId="4" fillId="0" borderId="2" xfId="0" applyFont="1" applyBorder="1" applyAlignment="1" applyProtection="1">
      <alignment horizontal="right" vertical="center"/>
    </xf>
    <xf numFmtId="0" fontId="4" fillId="17" borderId="2" xfId="0" applyFont="1" applyFill="1" applyBorder="1" applyAlignment="1" applyProtection="1">
      <alignment horizontal="right" vertical="center"/>
    </xf>
    <xf numFmtId="0" fontId="5" fillId="17" borderId="2" xfId="0" applyFont="1" applyFill="1" applyBorder="1" applyAlignment="1" applyProtection="1">
      <alignment horizontal="center" vertical="center"/>
    </xf>
    <xf numFmtId="0" fontId="5" fillId="17" borderId="1" xfId="0" applyFont="1" applyFill="1" applyBorder="1" applyAlignment="1" applyProtection="1">
      <alignment vertical="center"/>
    </xf>
    <xf numFmtId="0" fontId="4" fillId="17" borderId="4" xfId="0" applyFont="1" applyFill="1" applyBorder="1" applyAlignment="1" applyProtection="1">
      <alignment horizontal="left" wrapText="1"/>
    </xf>
    <xf numFmtId="0" fontId="5" fillId="17" borderId="1" xfId="0" applyFont="1" applyFill="1" applyBorder="1" applyAlignment="1" applyProtection="1">
      <alignment horizontal="center" wrapText="1"/>
    </xf>
    <xf numFmtId="0" fontId="5" fillId="17" borderId="17" xfId="0" applyFont="1" applyFill="1" applyBorder="1" applyAlignment="1" applyProtection="1">
      <alignment horizontal="center" vertical="top"/>
    </xf>
    <xf numFmtId="0" fontId="5" fillId="17" borderId="1" xfId="0" applyFont="1" applyFill="1" applyBorder="1" applyAlignment="1" applyProtection="1">
      <alignment horizontal="center" vertical="top"/>
    </xf>
    <xf numFmtId="0" fontId="5" fillId="17" borderId="14" xfId="0" applyFont="1" applyFill="1" applyBorder="1" applyAlignment="1" applyProtection="1">
      <alignment horizontal="center" vertical="top"/>
    </xf>
    <xf numFmtId="0" fontId="5" fillId="17" borderId="1" xfId="0" applyFont="1" applyFill="1" applyBorder="1" applyAlignment="1" applyProtection="1">
      <alignment horizontal="center"/>
    </xf>
    <xf numFmtId="0" fontId="5" fillId="17" borderId="15" xfId="0" applyFont="1" applyFill="1" applyBorder="1" applyAlignment="1" applyProtection="1">
      <alignment horizontal="center"/>
    </xf>
    <xf numFmtId="44" fontId="5" fillId="17" borderId="6" xfId="1" applyFont="1" applyFill="1" applyBorder="1" applyAlignment="1" applyProtection="1">
      <alignment horizontal="center"/>
    </xf>
    <xf numFmtId="44" fontId="5" fillId="17" borderId="15" xfId="1" applyFont="1" applyFill="1" applyBorder="1" applyAlignment="1" applyProtection="1">
      <alignment horizontal="center"/>
    </xf>
    <xf numFmtId="44" fontId="5" fillId="17" borderId="35" xfId="1" applyFont="1" applyFill="1" applyBorder="1" applyAlignment="1" applyProtection="1">
      <alignment horizontal="center"/>
    </xf>
    <xf numFmtId="0" fontId="4" fillId="17" borderId="1" xfId="0" applyFont="1" applyFill="1" applyBorder="1" applyProtection="1"/>
    <xf numFmtId="44" fontId="4" fillId="17" borderId="1" xfId="1" applyFont="1" applyFill="1" applyBorder="1" applyProtection="1"/>
    <xf numFmtId="0" fontId="4" fillId="17" borderId="15" xfId="0" applyFont="1" applyFill="1" applyBorder="1" applyAlignment="1" applyProtection="1">
      <alignment horizontal="center"/>
    </xf>
    <xf numFmtId="44" fontId="5" fillId="17" borderId="1" xfId="1" applyFont="1" applyFill="1" applyBorder="1" applyProtection="1"/>
    <xf numFmtId="0" fontId="5" fillId="17" borderId="4" xfId="0" applyFont="1" applyFill="1" applyBorder="1" applyAlignment="1" applyProtection="1">
      <alignment horizontal="center" wrapText="1"/>
    </xf>
    <xf numFmtId="10" fontId="13" fillId="17" borderId="14" xfId="0" applyNumberFormat="1" applyFont="1" applyFill="1" applyBorder="1" applyAlignment="1" applyProtection="1">
      <alignment horizontal="center" vertical="top"/>
    </xf>
    <xf numFmtId="10" fontId="13" fillId="17" borderId="1" xfId="0" applyNumberFormat="1" applyFont="1" applyFill="1" applyBorder="1" applyAlignment="1" applyProtection="1">
      <alignment horizontal="center" vertical="top"/>
    </xf>
    <xf numFmtId="0" fontId="5" fillId="17" borderId="2" xfId="0" applyFont="1" applyFill="1" applyBorder="1" applyAlignment="1" applyProtection="1">
      <alignment horizontal="center"/>
    </xf>
    <xf numFmtId="0" fontId="5" fillId="17" borderId="2" xfId="0" applyFont="1" applyFill="1" applyBorder="1" applyAlignment="1" applyProtection="1">
      <alignment horizontal="center" vertical="justify"/>
    </xf>
    <xf numFmtId="44" fontId="5" fillId="17" borderId="2" xfId="1" applyFont="1" applyFill="1" applyBorder="1" applyAlignment="1" applyProtection="1">
      <alignment horizontal="center"/>
    </xf>
    <xf numFmtId="44" fontId="5" fillId="17" borderId="2" xfId="1" applyNumberFormat="1" applyFont="1" applyFill="1" applyBorder="1" applyAlignment="1" applyProtection="1">
      <alignment horizontal="center"/>
    </xf>
    <xf numFmtId="0" fontId="5" fillId="17" borderId="14" xfId="0" applyFont="1" applyFill="1" applyBorder="1" applyAlignment="1" applyProtection="1">
      <alignment horizontal="center"/>
    </xf>
    <xf numFmtId="0" fontId="4" fillId="17" borderId="1" xfId="0" applyFont="1" applyFill="1" applyBorder="1" applyAlignment="1" applyProtection="1">
      <alignment wrapText="1"/>
    </xf>
    <xf numFmtId="0" fontId="4" fillId="17" borderId="1" xfId="0" applyFont="1" applyFill="1" applyBorder="1" applyAlignment="1" applyProtection="1">
      <alignment horizontal="center"/>
    </xf>
    <xf numFmtId="0" fontId="4" fillId="17" borderId="1" xfId="0" applyFont="1" applyFill="1" applyBorder="1" applyAlignment="1" applyProtection="1">
      <alignment vertical="justify" wrapText="1"/>
    </xf>
    <xf numFmtId="0" fontId="5" fillId="17" borderId="4" xfId="0" applyFont="1" applyFill="1" applyBorder="1" applyAlignment="1" applyProtection="1">
      <alignment horizontal="center" vertical="justify"/>
    </xf>
    <xf numFmtId="44" fontId="5" fillId="17" borderId="1" xfId="0" applyNumberFormat="1" applyFont="1" applyFill="1" applyBorder="1" applyProtection="1"/>
    <xf numFmtId="0" fontId="5" fillId="17" borderId="4" xfId="0" applyFont="1" applyFill="1" applyBorder="1" applyAlignment="1" applyProtection="1">
      <alignment horizontal="center"/>
    </xf>
    <xf numFmtId="44" fontId="5" fillId="17" borderId="15" xfId="0" applyNumberFormat="1" applyFont="1" applyFill="1" applyBorder="1" applyAlignment="1" applyProtection="1">
      <alignment horizontal="center"/>
    </xf>
    <xf numFmtId="0" fontId="5" fillId="17" borderId="17" xfId="0" applyFont="1" applyFill="1" applyBorder="1" applyAlignment="1" applyProtection="1">
      <alignment horizontal="center"/>
    </xf>
    <xf numFmtId="0" fontId="5" fillId="17" borderId="20" xfId="0" applyFont="1" applyFill="1" applyBorder="1" applyAlignment="1" applyProtection="1">
      <alignment horizontal="center" vertical="justify"/>
    </xf>
    <xf numFmtId="0" fontId="5" fillId="17" borderId="21" xfId="0" applyFont="1" applyFill="1" applyBorder="1" applyAlignment="1" applyProtection="1">
      <alignment horizontal="center"/>
    </xf>
    <xf numFmtId="44" fontId="5" fillId="17" borderId="21" xfId="1" applyFont="1" applyFill="1" applyBorder="1" applyAlignment="1" applyProtection="1">
      <alignment horizontal="center"/>
    </xf>
    <xf numFmtId="44" fontId="5" fillId="17" borderId="22" xfId="1" applyFont="1" applyFill="1" applyBorder="1" applyAlignment="1" applyProtection="1">
      <alignment horizontal="center"/>
    </xf>
    <xf numFmtId="44" fontId="5" fillId="17" borderId="87" xfId="1" applyFont="1" applyFill="1" applyBorder="1" applyAlignment="1" applyProtection="1">
      <alignment horizontal="center"/>
    </xf>
    <xf numFmtId="0" fontId="19" fillId="17" borderId="59" xfId="4" applyFont="1" applyFill="1" applyBorder="1" applyAlignment="1" applyProtection="1">
      <alignment horizontal="center" wrapText="1"/>
    </xf>
    <xf numFmtId="0" fontId="19" fillId="17" borderId="74" xfId="4" applyFont="1" applyFill="1" applyBorder="1" applyAlignment="1" applyProtection="1">
      <alignment horizontal="center"/>
    </xf>
    <xf numFmtId="2" fontId="17" fillId="17" borderId="2" xfId="5" applyNumberFormat="1" applyFont="1" applyFill="1" applyBorder="1" applyAlignment="1" applyProtection="1">
      <alignment wrapText="1"/>
      <protection locked="0"/>
    </xf>
    <xf numFmtId="9" fontId="17" fillId="17" borderId="2" xfId="5" applyNumberFormat="1" applyFont="1" applyFill="1" applyBorder="1" applyAlignment="1" applyProtection="1">
      <alignment wrapText="1"/>
      <protection locked="0"/>
    </xf>
    <xf numFmtId="165" fontId="20" fillId="17" borderId="82" xfId="4" applyNumberFormat="1" applyFont="1" applyFill="1" applyBorder="1" applyAlignment="1" applyProtection="1">
      <alignment horizontal="right" vertical="center" wrapText="1"/>
      <protection locked="0"/>
    </xf>
    <xf numFmtId="3" fontId="20" fillId="17" borderId="83" xfId="4" applyNumberFormat="1" applyFont="1" applyFill="1" applyBorder="1" applyAlignment="1" applyProtection="1">
      <alignment horizontal="right" vertical="center" wrapText="1"/>
      <protection locked="0"/>
    </xf>
    <xf numFmtId="0" fontId="60" fillId="17" borderId="2" xfId="0" applyFont="1" applyFill="1" applyBorder="1" applyAlignment="1">
      <alignment horizontal="left" vertical="top"/>
    </xf>
    <xf numFmtId="0" fontId="60" fillId="17" borderId="2" xfId="0" applyFont="1" applyFill="1" applyBorder="1" applyAlignment="1">
      <alignment horizontal="left" vertical="center"/>
    </xf>
    <xf numFmtId="0" fontId="5" fillId="12" borderId="95" xfId="0" applyFont="1" applyFill="1" applyBorder="1" applyAlignment="1" applyProtection="1">
      <alignment vertical="center"/>
    </xf>
    <xf numFmtId="0" fontId="5" fillId="12" borderId="52" xfId="0" applyFont="1" applyFill="1" applyBorder="1" applyAlignment="1" applyProtection="1"/>
    <xf numFmtId="0" fontId="5" fillId="12" borderId="57" xfId="0" applyFont="1" applyFill="1" applyBorder="1" applyAlignment="1" applyProtection="1"/>
    <xf numFmtId="0" fontId="5" fillId="12" borderId="57" xfId="0" applyFont="1" applyFill="1" applyBorder="1" applyAlignment="1" applyProtection="1">
      <alignment vertical="top" wrapText="1"/>
      <protection locked="0"/>
    </xf>
    <xf numFmtId="169" fontId="22" fillId="0" borderId="0" xfId="6" applyNumberFormat="1" applyFont="1" applyBorder="1" applyAlignment="1"/>
    <xf numFmtId="173" fontId="4" fillId="0" borderId="14" xfId="0" applyNumberFormat="1" applyFont="1" applyBorder="1" applyAlignment="1" applyProtection="1">
      <alignment horizontal="left" indent="2"/>
    </xf>
    <xf numFmtId="44" fontId="3" fillId="0" borderId="2" xfId="9" applyFont="1" applyFill="1" applyBorder="1" applyAlignment="1" applyProtection="1">
      <alignment horizontal="center"/>
    </xf>
    <xf numFmtId="173" fontId="1" fillId="0" borderId="2" xfId="0" applyNumberFormat="1" applyFont="1" applyFill="1" applyBorder="1" applyAlignment="1" applyProtection="1">
      <alignment horizontal="center" vertical="justify"/>
    </xf>
    <xf numFmtId="173" fontId="0" fillId="0" borderId="2" xfId="0" applyNumberFormat="1" applyFont="1" applyBorder="1" applyAlignment="1" applyProtection="1">
      <alignment horizontal="center"/>
    </xf>
    <xf numFmtId="0" fontId="1" fillId="0" borderId="2" xfId="0" applyFont="1" applyFill="1" applyBorder="1" applyAlignment="1" applyProtection="1">
      <alignment vertical="center"/>
    </xf>
    <xf numFmtId="44" fontId="54" fillId="0" borderId="2" xfId="0" applyNumberFormat="1" applyFont="1" applyFill="1" applyBorder="1" applyProtection="1"/>
    <xf numFmtId="0" fontId="32" fillId="0" borderId="0" xfId="0" applyFont="1" applyAlignment="1" applyProtection="1">
      <alignment horizontal="left"/>
    </xf>
    <xf numFmtId="0" fontId="54" fillId="0" borderId="0" xfId="0" applyFont="1" applyAlignment="1" applyProtection="1">
      <alignment horizontal="left"/>
    </xf>
    <xf numFmtId="44" fontId="4" fillId="17" borderId="1" xfId="1" applyNumberFormat="1" applyFont="1" applyFill="1" applyBorder="1" applyProtection="1"/>
    <xf numFmtId="0" fontId="5" fillId="17" borderId="1" xfId="0" applyFont="1" applyFill="1" applyBorder="1" applyProtection="1"/>
    <xf numFmtId="0" fontId="5" fillId="17" borderId="14" xfId="0" applyFont="1" applyFill="1" applyBorder="1" applyAlignment="1" applyProtection="1">
      <alignment vertical="top"/>
    </xf>
    <xf numFmtId="0" fontId="5" fillId="17" borderId="96" xfId="0" applyFont="1" applyFill="1" applyBorder="1" applyAlignment="1" applyProtection="1">
      <alignment horizontal="center" vertical="top"/>
    </xf>
    <xf numFmtId="44" fontId="0" fillId="13" borderId="2" xfId="0" applyNumberFormat="1" applyFont="1" applyFill="1" applyBorder="1" applyProtection="1"/>
    <xf numFmtId="44" fontId="0" fillId="7" borderId="2" xfId="0" applyNumberFormat="1" applyFont="1" applyFill="1" applyBorder="1" applyProtection="1"/>
    <xf numFmtId="0" fontId="3" fillId="13" borderId="2" xfId="0" applyFont="1" applyFill="1" applyBorder="1" applyAlignment="1" applyProtection="1">
      <alignment horizontal="center" vertical="center"/>
    </xf>
    <xf numFmtId="0" fontId="1" fillId="7" borderId="2" xfId="0" applyFont="1" applyFill="1" applyBorder="1" applyAlignment="1" applyProtection="1">
      <alignment horizontal="left" vertical="center"/>
    </xf>
    <xf numFmtId="173" fontId="1" fillId="0" borderId="2" xfId="0" applyNumberFormat="1" applyFont="1" applyFill="1" applyBorder="1" applyAlignment="1" applyProtection="1">
      <alignment horizontal="center" vertical="center" wrapText="1"/>
    </xf>
    <xf numFmtId="0" fontId="4" fillId="12" borderId="56" xfId="0" applyFont="1" applyFill="1" applyBorder="1" applyAlignment="1" applyProtection="1">
      <alignment horizontal="left" vertical="center"/>
      <protection locked="0"/>
    </xf>
    <xf numFmtId="0" fontId="23" fillId="0" borderId="0" xfId="6" applyFont="1" applyAlignment="1">
      <alignment horizontal="left" vertical="top" wrapText="1"/>
    </xf>
    <xf numFmtId="0" fontId="17" fillId="0" borderId="0" xfId="6" applyFont="1" applyAlignment="1">
      <alignment horizontal="left" vertical="center" wrapText="1"/>
    </xf>
    <xf numFmtId="0" fontId="4" fillId="0" borderId="2" xfId="0" applyFont="1" applyFill="1" applyBorder="1" applyAlignment="1" applyProtection="1">
      <alignment horizontal="center" vertical="justify"/>
    </xf>
    <xf numFmtId="0" fontId="4" fillId="0" borderId="14" xfId="0" applyFont="1" applyBorder="1" applyAlignment="1" applyProtection="1">
      <alignment horizontal="center" vertical="justify"/>
    </xf>
    <xf numFmtId="0" fontId="4" fillId="0" borderId="1" xfId="0" applyFont="1" applyFill="1" applyBorder="1" applyAlignment="1" applyProtection="1">
      <alignment horizontal="center" vertical="justify" wrapText="1"/>
    </xf>
    <xf numFmtId="164" fontId="5" fillId="0" borderId="2" xfId="0" applyNumberFormat="1" applyFont="1" applyBorder="1" applyAlignment="1" applyProtection="1">
      <alignment horizontal="center"/>
    </xf>
    <xf numFmtId="173" fontId="3" fillId="14" borderId="2" xfId="0" applyNumberFormat="1" applyFont="1" applyFill="1" applyBorder="1" applyAlignment="1" applyProtection="1">
      <alignment horizontal="center" vertical="center"/>
    </xf>
    <xf numFmtId="0" fontId="3" fillId="0" borderId="2" xfId="0" applyFont="1" applyFill="1" applyBorder="1" applyAlignment="1" applyProtection="1">
      <alignment horizontal="center" vertical="top"/>
    </xf>
    <xf numFmtId="0" fontId="1" fillId="0" borderId="2" xfId="0" applyFont="1" applyBorder="1" applyProtection="1"/>
    <xf numFmtId="0" fontId="1" fillId="0" borderId="2" xfId="0" applyFont="1" applyBorder="1" applyAlignment="1" applyProtection="1">
      <alignment vertical="justify" wrapText="1"/>
    </xf>
    <xf numFmtId="0" fontId="1" fillId="0" borderId="2" xfId="0" applyFont="1" applyBorder="1" applyAlignment="1" applyProtection="1">
      <alignment horizontal="center" vertical="justify" wrapText="1"/>
    </xf>
    <xf numFmtId="44" fontId="1" fillId="0" borderId="2" xfId="9" applyFont="1" applyBorder="1" applyProtection="1"/>
    <xf numFmtId="0" fontId="1" fillId="13" borderId="2" xfId="0" applyFont="1" applyFill="1" applyBorder="1" applyAlignment="1" applyProtection="1">
      <alignment vertical="justify" wrapText="1"/>
    </xf>
    <xf numFmtId="44" fontId="1" fillId="13" borderId="2" xfId="9" applyFont="1" applyFill="1" applyBorder="1" applyProtection="1"/>
    <xf numFmtId="0" fontId="1" fillId="7" borderId="2" xfId="0" applyFont="1" applyFill="1" applyBorder="1" applyAlignment="1" applyProtection="1">
      <alignment vertical="justify" wrapText="1"/>
    </xf>
    <xf numFmtId="0" fontId="1" fillId="7" borderId="2" xfId="0" applyFont="1" applyFill="1" applyBorder="1" applyAlignment="1" applyProtection="1">
      <alignment horizontal="center" vertical="justify" wrapText="1"/>
    </xf>
    <xf numFmtId="0" fontId="1" fillId="7" borderId="2" xfId="0" applyFont="1" applyFill="1" applyBorder="1" applyAlignment="1" applyProtection="1">
      <alignment horizontal="center"/>
    </xf>
    <xf numFmtId="44" fontId="1" fillId="7" borderId="2" xfId="9" applyFont="1" applyFill="1" applyBorder="1" applyProtection="1"/>
    <xf numFmtId="44" fontId="1" fillId="0" borderId="2" xfId="9" applyNumberFormat="1" applyFont="1" applyFill="1" applyBorder="1" applyProtection="1"/>
    <xf numFmtId="44" fontId="40" fillId="0" borderId="2" xfId="9" applyFont="1" applyBorder="1" applyProtection="1"/>
    <xf numFmtId="0" fontId="5" fillId="13" borderId="2" xfId="0" applyFont="1" applyFill="1" applyBorder="1" applyAlignment="1" applyProtection="1">
      <alignment vertical="center"/>
    </xf>
    <xf numFmtId="0" fontId="4" fillId="13" borderId="2" xfId="0" applyFont="1" applyFill="1" applyBorder="1" applyAlignment="1" applyProtection="1">
      <alignment horizontal="left" vertical="center" wrapText="1"/>
    </xf>
    <xf numFmtId="0" fontId="4" fillId="13" borderId="2" xfId="0" applyFont="1" applyFill="1" applyBorder="1" applyAlignment="1" applyProtection="1">
      <alignment horizontal="center" wrapText="1"/>
    </xf>
    <xf numFmtId="0" fontId="5" fillId="13" borderId="2" xfId="0" applyFont="1" applyFill="1" applyBorder="1" applyAlignment="1" applyProtection="1">
      <alignment horizontal="center" wrapText="1"/>
    </xf>
    <xf numFmtId="0" fontId="4" fillId="13" borderId="2" xfId="0" applyFont="1" applyFill="1" applyBorder="1" applyAlignment="1" applyProtection="1">
      <alignment horizontal="center" vertical="center" wrapText="1"/>
    </xf>
    <xf numFmtId="0" fontId="42" fillId="13" borderId="2" xfId="0" applyFont="1" applyFill="1" applyBorder="1" applyAlignment="1" applyProtection="1">
      <alignment horizontal="left" vertical="center" wrapText="1"/>
    </xf>
    <xf numFmtId="0" fontId="73" fillId="13" borderId="2" xfId="0" applyFont="1" applyFill="1" applyBorder="1" applyAlignment="1" applyProtection="1">
      <alignment horizontal="left" vertical="center" wrapText="1"/>
    </xf>
    <xf numFmtId="0" fontId="4" fillId="2" borderId="2" xfId="0" applyFont="1" applyFill="1" applyBorder="1" applyProtection="1"/>
    <xf numFmtId="0" fontId="4" fillId="2" borderId="2" xfId="0" applyFont="1" applyFill="1" applyBorder="1" applyAlignment="1" applyProtection="1">
      <alignment horizontal="center"/>
    </xf>
    <xf numFmtId="0" fontId="0" fillId="15" borderId="2" xfId="0" applyFill="1" applyBorder="1" applyProtection="1"/>
    <xf numFmtId="44" fontId="1" fillId="0" borderId="2" xfId="9" applyNumberFormat="1" applyFont="1" applyBorder="1" applyAlignment="1" applyProtection="1">
      <alignment vertical="center"/>
    </xf>
    <xf numFmtId="172" fontId="1" fillId="0" borderId="2" xfId="0" applyNumberFormat="1" applyFont="1" applyBorder="1" applyAlignment="1" applyProtection="1">
      <alignment horizontal="center" vertical="center"/>
    </xf>
    <xf numFmtId="0" fontId="3" fillId="13" borderId="2" xfId="0" applyFont="1" applyFill="1" applyBorder="1" applyAlignment="1" applyProtection="1">
      <alignment vertical="center"/>
    </xf>
    <xf numFmtId="44" fontId="1" fillId="13" borderId="2" xfId="9" applyNumberFormat="1" applyFont="1" applyFill="1" applyBorder="1" applyAlignment="1" applyProtection="1">
      <alignment vertical="center"/>
    </xf>
    <xf numFmtId="0" fontId="0" fillId="13" borderId="2" xfId="0" applyFont="1" applyFill="1" applyBorder="1" applyProtection="1"/>
    <xf numFmtId="44" fontId="3" fillId="13" borderId="2" xfId="9" applyNumberFormat="1" applyFont="1" applyFill="1" applyBorder="1" applyProtection="1"/>
    <xf numFmtId="44" fontId="3" fillId="0" borderId="2" xfId="9" applyNumberFormat="1" applyFont="1" applyFill="1" applyBorder="1" applyProtection="1"/>
    <xf numFmtId="44" fontId="3" fillId="13" borderId="2" xfId="9" applyNumberFormat="1" applyFont="1" applyFill="1" applyBorder="1" applyAlignment="1" applyProtection="1">
      <alignment vertical="center"/>
    </xf>
    <xf numFmtId="44" fontId="3" fillId="0" borderId="2" xfId="9" applyNumberFormat="1" applyFont="1" applyFill="1" applyBorder="1" applyAlignment="1" applyProtection="1">
      <alignment vertical="center"/>
    </xf>
    <xf numFmtId="44" fontId="1" fillId="0" borderId="2" xfId="9" applyNumberFormat="1" applyFont="1" applyFill="1" applyBorder="1" applyAlignment="1" applyProtection="1">
      <alignment vertical="center"/>
    </xf>
    <xf numFmtId="0" fontId="5" fillId="12" borderId="60" xfId="0" applyFont="1" applyFill="1" applyBorder="1" applyAlignment="1" applyProtection="1">
      <alignment vertical="top" wrapText="1"/>
      <protection locked="0"/>
    </xf>
    <xf numFmtId="0" fontId="22" fillId="0" borderId="0" xfId="6" applyFont="1" applyAlignment="1" applyProtection="1">
      <alignment vertical="top" wrapText="1"/>
      <protection locked="0"/>
    </xf>
    <xf numFmtId="0" fontId="0" fillId="0" borderId="0" xfId="0" applyAlignment="1" applyProtection="1">
      <alignment horizontal="left"/>
    </xf>
    <xf numFmtId="0" fontId="33" fillId="0" borderId="18" xfId="2" applyBorder="1" applyAlignment="1" applyProtection="1"/>
    <xf numFmtId="44" fontId="1" fillId="7" borderId="2" xfId="9" applyNumberFormat="1" applyFont="1" applyFill="1" applyBorder="1" applyProtection="1"/>
    <xf numFmtId="0" fontId="0" fillId="0" borderId="0" xfId="0" applyAlignment="1" applyProtection="1">
      <alignment vertical="center"/>
    </xf>
    <xf numFmtId="0" fontId="43" fillId="17" borderId="2" xfId="0" applyFont="1" applyFill="1" applyBorder="1" applyAlignment="1">
      <alignment horizontal="left" vertical="top" wrapText="1"/>
    </xf>
    <xf numFmtId="0" fontId="39" fillId="0" borderId="2" xfId="0" applyFont="1" applyBorder="1" applyAlignment="1">
      <alignment horizontal="left" vertical="top" wrapText="1"/>
    </xf>
    <xf numFmtId="0" fontId="38" fillId="17" borderId="2" xfId="0" applyFont="1" applyFill="1" applyBorder="1" applyAlignment="1">
      <alignment horizontal="left" vertical="top" wrapText="1"/>
    </xf>
    <xf numFmtId="0" fontId="1" fillId="0" borderId="2" xfId="0" applyFont="1" applyBorder="1" applyAlignment="1">
      <alignment horizontal="left" vertical="top" wrapText="1"/>
    </xf>
    <xf numFmtId="0" fontId="0" fillId="0" borderId="2" xfId="0" applyBorder="1"/>
    <xf numFmtId="0" fontId="45" fillId="0" borderId="2" xfId="0" applyFont="1" applyBorder="1" applyAlignment="1">
      <alignment horizontal="left" vertical="top" wrapText="1"/>
    </xf>
    <xf numFmtId="0" fontId="3" fillId="0" borderId="2" xfId="0" applyFont="1" applyBorder="1" applyAlignment="1">
      <alignment horizontal="left" vertical="top" wrapText="1"/>
    </xf>
    <xf numFmtId="0" fontId="0" fillId="0" borderId="2" xfId="0" applyBorder="1" applyAlignment="1">
      <alignment horizontal="left" vertical="top" wrapText="1"/>
    </xf>
    <xf numFmtId="0" fontId="6" fillId="17" borderId="2" xfId="0" applyFont="1" applyFill="1" applyBorder="1" applyAlignment="1">
      <alignment horizontal="center" vertical="center"/>
    </xf>
    <xf numFmtId="0" fontId="38" fillId="17" borderId="2" xfId="0" applyFont="1" applyFill="1" applyBorder="1" applyAlignment="1">
      <alignment horizontal="left"/>
    </xf>
    <xf numFmtId="0" fontId="0" fillId="0" borderId="2" xfId="0" applyBorder="1" applyAlignment="1">
      <alignment horizontal="left" wrapText="1"/>
    </xf>
    <xf numFmtId="0" fontId="37" fillId="17" borderId="2" xfId="0" applyFont="1" applyFill="1" applyBorder="1" applyAlignment="1">
      <alignment horizontal="left" vertical="center"/>
    </xf>
    <xf numFmtId="0" fontId="33" fillId="0" borderId="2" xfId="2" applyBorder="1" applyAlignment="1" applyProtection="1">
      <alignment horizontal="left" vertical="top" wrapText="1"/>
    </xf>
    <xf numFmtId="0" fontId="37" fillId="17" borderId="3" xfId="0" applyFont="1" applyFill="1" applyBorder="1" applyAlignment="1">
      <alignment horizontal="center" vertical="top"/>
    </xf>
    <xf numFmtId="0" fontId="37" fillId="17" borderId="39" xfId="0" applyFont="1" applyFill="1" applyBorder="1" applyAlignment="1">
      <alignment horizontal="center" vertical="top"/>
    </xf>
    <xf numFmtId="0" fontId="37" fillId="17" borderId="56" xfId="0" applyFont="1" applyFill="1" applyBorder="1" applyAlignment="1">
      <alignment horizontal="center" vertical="top"/>
    </xf>
    <xf numFmtId="0" fontId="0" fillId="0" borderId="3" xfId="0" applyBorder="1" applyAlignment="1">
      <alignment horizontal="left" wrapText="1"/>
    </xf>
    <xf numFmtId="0" fontId="0" fillId="0" borderId="39" xfId="0" applyBorder="1" applyAlignment="1">
      <alignment horizontal="left" wrapText="1"/>
    </xf>
    <xf numFmtId="0" fontId="0" fillId="0" borderId="56" xfId="0" applyBorder="1" applyAlignment="1">
      <alignment horizontal="left"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39" xfId="0" applyBorder="1" applyAlignment="1">
      <alignment horizontal="left" vertical="center" wrapText="1"/>
    </xf>
    <xf numFmtId="0" fontId="0" fillId="0" borderId="56" xfId="0" applyBorder="1" applyAlignment="1">
      <alignment horizontal="left" vertical="center" wrapText="1"/>
    </xf>
    <xf numFmtId="0" fontId="0" fillId="0" borderId="2" xfId="0" applyFont="1" applyBorder="1" applyAlignment="1">
      <alignment horizontal="left" vertical="top" wrapText="1"/>
    </xf>
    <xf numFmtId="0" fontId="69" fillId="0" borderId="2" xfId="0" applyFont="1" applyBorder="1" applyAlignment="1">
      <alignment horizontal="left" vertical="top" wrapText="1"/>
    </xf>
    <xf numFmtId="164" fontId="5" fillId="12" borderId="3" xfId="0" applyNumberFormat="1" applyFont="1" applyFill="1" applyBorder="1" applyAlignment="1" applyProtection="1">
      <alignment horizontal="left" vertical="center" wrapText="1"/>
    </xf>
    <xf numFmtId="164" fontId="5" fillId="12" borderId="39" xfId="0" applyNumberFormat="1" applyFont="1" applyFill="1" applyBorder="1" applyAlignment="1" applyProtection="1">
      <alignment horizontal="left" vertical="center" wrapText="1"/>
    </xf>
    <xf numFmtId="164" fontId="5" fillId="12" borderId="56" xfId="0" applyNumberFormat="1" applyFont="1" applyFill="1" applyBorder="1" applyAlignment="1" applyProtection="1">
      <alignment horizontal="left" vertical="center" wrapText="1"/>
    </xf>
    <xf numFmtId="164" fontId="5" fillId="17" borderId="3" xfId="0" applyNumberFormat="1" applyFont="1" applyFill="1" applyBorder="1" applyAlignment="1" applyProtection="1">
      <alignment horizontal="left" vertical="center" wrapText="1"/>
    </xf>
    <xf numFmtId="164" fontId="5" fillId="17" borderId="39" xfId="0" applyNumberFormat="1" applyFont="1" applyFill="1" applyBorder="1" applyAlignment="1" applyProtection="1">
      <alignment horizontal="left" vertical="center" wrapText="1"/>
    </xf>
    <xf numFmtId="164" fontId="5" fillId="17" borderId="56" xfId="0" applyNumberFormat="1" applyFont="1" applyFill="1" applyBorder="1" applyAlignment="1" applyProtection="1">
      <alignment horizontal="left" vertical="center" wrapText="1"/>
    </xf>
    <xf numFmtId="0" fontId="5" fillId="12" borderId="39" xfId="0" applyFont="1" applyFill="1" applyBorder="1" applyAlignment="1" applyProtection="1">
      <alignment horizontal="center" vertical="center"/>
      <protection locked="0"/>
    </xf>
    <xf numFmtId="0" fontId="5" fillId="12" borderId="56" xfId="0" applyFont="1" applyFill="1" applyBorder="1" applyAlignment="1" applyProtection="1">
      <alignment horizontal="center" vertical="center"/>
      <protection locked="0"/>
    </xf>
    <xf numFmtId="0" fontId="5" fillId="12" borderId="3" xfId="0" applyFont="1" applyFill="1" applyBorder="1" applyAlignment="1" applyProtection="1">
      <alignment horizontal="left" vertical="center" wrapText="1"/>
    </xf>
    <xf numFmtId="0" fontId="5" fillId="12" borderId="39" xfId="0" applyFont="1" applyFill="1" applyBorder="1" applyAlignment="1" applyProtection="1">
      <alignment horizontal="left" vertical="center" wrapText="1"/>
    </xf>
    <xf numFmtId="0" fontId="5" fillId="12" borderId="56" xfId="0" applyFont="1" applyFill="1" applyBorder="1" applyAlignment="1" applyProtection="1">
      <alignment horizontal="left" vertical="center" wrapText="1"/>
    </xf>
    <xf numFmtId="0" fontId="5" fillId="0" borderId="3" xfId="0" applyFont="1" applyFill="1" applyBorder="1" applyAlignment="1" applyProtection="1">
      <alignment horizontal="left" vertical="top" wrapText="1"/>
    </xf>
    <xf numFmtId="0" fontId="5" fillId="0" borderId="39" xfId="0" applyFont="1" applyFill="1" applyBorder="1" applyAlignment="1" applyProtection="1">
      <alignment horizontal="left" vertical="top" wrapText="1"/>
    </xf>
    <xf numFmtId="0" fontId="5" fillId="0" borderId="56" xfId="0" applyFont="1" applyFill="1" applyBorder="1" applyAlignment="1" applyProtection="1">
      <alignment horizontal="left" vertical="top" wrapText="1"/>
    </xf>
    <xf numFmtId="0" fontId="4" fillId="17" borderId="2" xfId="0" applyFont="1" applyFill="1" applyBorder="1" applyAlignment="1" applyProtection="1">
      <alignment horizontal="center" vertical="center"/>
    </xf>
    <xf numFmtId="0" fontId="12" fillId="17" borderId="3" xfId="0" applyFont="1" applyFill="1" applyBorder="1" applyAlignment="1" applyProtection="1">
      <alignment horizontal="center" vertical="center"/>
    </xf>
    <xf numFmtId="0" fontId="74" fillId="17" borderId="39" xfId="0" applyFont="1" applyFill="1" applyBorder="1" applyAlignment="1" applyProtection="1">
      <alignment horizontal="center" vertical="center"/>
    </xf>
    <xf numFmtId="0" fontId="74" fillId="17" borderId="56" xfId="0" applyFont="1" applyFill="1" applyBorder="1" applyAlignment="1" applyProtection="1">
      <alignment horizontal="center" vertical="center"/>
    </xf>
    <xf numFmtId="0" fontId="5" fillId="17" borderId="3" xfId="0" applyFont="1" applyFill="1" applyBorder="1" applyAlignment="1" applyProtection="1">
      <alignment horizontal="left" vertical="center"/>
    </xf>
    <xf numFmtId="0" fontId="4" fillId="17" borderId="56" xfId="0" applyFont="1" applyFill="1" applyBorder="1" applyAlignment="1" applyProtection="1">
      <alignment horizontal="left" vertical="center"/>
    </xf>
    <xf numFmtId="0" fontId="4" fillId="0" borderId="2" xfId="0" applyFont="1" applyBorder="1" applyAlignment="1" applyProtection="1">
      <alignment horizontal="center"/>
    </xf>
    <xf numFmtId="0" fontId="4" fillId="0" borderId="2" xfId="0" applyFont="1" applyBorder="1" applyAlignment="1" applyProtection="1">
      <alignment horizontal="center" wrapText="1"/>
    </xf>
    <xf numFmtId="0" fontId="5" fillId="17" borderId="2" xfId="0" applyFont="1" applyFill="1" applyBorder="1" applyAlignment="1" applyProtection="1">
      <alignment horizontal="left" vertical="center"/>
    </xf>
    <xf numFmtId="0" fontId="4" fillId="0" borderId="3" xfId="0" applyFont="1" applyFill="1" applyBorder="1" applyAlignment="1" applyProtection="1">
      <alignment horizontal="left" vertical="center"/>
    </xf>
    <xf numFmtId="0" fontId="4" fillId="0" borderId="39" xfId="0" applyFont="1" applyFill="1" applyBorder="1" applyAlignment="1" applyProtection="1">
      <alignment horizontal="left" vertical="center"/>
    </xf>
    <xf numFmtId="0" fontId="4" fillId="0" borderId="56" xfId="0" applyFont="1" applyFill="1" applyBorder="1" applyAlignment="1" applyProtection="1">
      <alignment horizontal="left" vertical="center"/>
    </xf>
    <xf numFmtId="0" fontId="5" fillId="0" borderId="3" xfId="0" applyFont="1" applyFill="1" applyBorder="1" applyAlignment="1" applyProtection="1">
      <alignment horizontal="left" vertical="center" wrapText="1"/>
    </xf>
    <xf numFmtId="0" fontId="5" fillId="0" borderId="39" xfId="0" applyFont="1" applyFill="1" applyBorder="1" applyAlignment="1" applyProtection="1">
      <alignment horizontal="left" vertical="center" wrapText="1"/>
    </xf>
    <xf numFmtId="0" fontId="5" fillId="0" borderId="56" xfId="0" applyFont="1" applyFill="1" applyBorder="1" applyAlignment="1" applyProtection="1">
      <alignment horizontal="left" vertical="center" wrapText="1"/>
    </xf>
    <xf numFmtId="0" fontId="4" fillId="0" borderId="2" xfId="0" applyFont="1" applyFill="1" applyBorder="1" applyAlignment="1" applyProtection="1">
      <alignment horizontal="center" vertical="center"/>
    </xf>
    <xf numFmtId="0" fontId="5" fillId="12" borderId="3" xfId="0" applyFont="1" applyFill="1" applyBorder="1" applyAlignment="1" applyProtection="1">
      <alignment horizontal="center" vertical="center" wrapText="1"/>
    </xf>
    <xf numFmtId="0" fontId="5" fillId="12" borderId="39" xfId="0" applyFont="1" applyFill="1" applyBorder="1" applyAlignment="1" applyProtection="1">
      <alignment horizontal="center" vertical="center" wrapText="1"/>
    </xf>
    <xf numFmtId="0" fontId="5" fillId="12" borderId="56"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39"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5" fillId="12" borderId="21" xfId="0" applyFont="1" applyFill="1" applyBorder="1" applyAlignment="1" applyProtection="1">
      <alignment horizontal="left" vertical="center" wrapText="1"/>
    </xf>
    <xf numFmtId="0" fontId="62" fillId="0" borderId="37" xfId="0" applyFont="1" applyFill="1" applyBorder="1" applyAlignment="1" applyProtection="1">
      <alignment horizontal="center" vertical="center" wrapText="1"/>
    </xf>
    <xf numFmtId="0" fontId="62" fillId="0" borderId="38" xfId="0" applyFont="1" applyFill="1" applyBorder="1" applyAlignment="1" applyProtection="1">
      <alignment horizontal="center" vertical="center" wrapText="1"/>
    </xf>
    <xf numFmtId="0" fontId="62" fillId="0" borderId="40" xfId="0" applyFont="1" applyFill="1" applyBorder="1" applyAlignment="1" applyProtection="1">
      <alignment horizontal="center" vertical="center" wrapText="1"/>
    </xf>
    <xf numFmtId="0" fontId="5" fillId="12" borderId="37" xfId="0" applyFont="1" applyFill="1" applyBorder="1" applyAlignment="1" applyProtection="1">
      <alignment horizontal="left" vertical="center" wrapText="1"/>
    </xf>
    <xf numFmtId="0" fontId="5" fillId="12" borderId="38" xfId="0" applyFont="1" applyFill="1" applyBorder="1" applyAlignment="1" applyProtection="1">
      <alignment horizontal="left" vertical="center" wrapText="1"/>
    </xf>
    <xf numFmtId="0" fontId="5" fillId="12" borderId="40" xfId="0" applyFont="1" applyFill="1" applyBorder="1" applyAlignment="1" applyProtection="1">
      <alignment horizontal="left" vertical="center" wrapText="1"/>
    </xf>
    <xf numFmtId="0" fontId="10" fillId="0" borderId="0" xfId="0" applyFont="1" applyAlignment="1" applyProtection="1">
      <alignment horizontal="left" vertical="center" wrapText="1"/>
    </xf>
    <xf numFmtId="164" fontId="12" fillId="12" borderId="3" xfId="0" applyNumberFormat="1" applyFont="1" applyFill="1" applyBorder="1" applyAlignment="1" applyProtection="1">
      <alignment horizontal="center" vertical="center"/>
    </xf>
    <xf numFmtId="164" fontId="5" fillId="12" borderId="39" xfId="0" applyNumberFormat="1" applyFont="1" applyFill="1" applyBorder="1" applyAlignment="1" applyProtection="1">
      <alignment horizontal="center" vertical="center"/>
    </xf>
    <xf numFmtId="164" fontId="5" fillId="12" borderId="56" xfId="0" applyNumberFormat="1" applyFont="1" applyFill="1" applyBorder="1" applyAlignment="1" applyProtection="1">
      <alignment horizontal="center" vertical="center"/>
    </xf>
    <xf numFmtId="0" fontId="5" fillId="12" borderId="3" xfId="0" applyFont="1" applyFill="1" applyBorder="1" applyAlignment="1" applyProtection="1">
      <alignment horizontal="right" vertical="center" wrapText="1"/>
    </xf>
    <xf numFmtId="0" fontId="5" fillId="12" borderId="56" xfId="0" applyFont="1" applyFill="1" applyBorder="1" applyAlignment="1" applyProtection="1">
      <alignment horizontal="right" vertical="center" wrapText="1"/>
    </xf>
    <xf numFmtId="0" fontId="5" fillId="12" borderId="34" xfId="0" applyFont="1" applyFill="1" applyBorder="1" applyAlignment="1" applyProtection="1">
      <alignment horizontal="left" vertical="center" wrapText="1"/>
    </xf>
    <xf numFmtId="0" fontId="5" fillId="12" borderId="60" xfId="0" applyFont="1" applyFill="1" applyBorder="1" applyAlignment="1" applyProtection="1">
      <alignment horizontal="left" vertical="center" wrapText="1"/>
    </xf>
    <xf numFmtId="0" fontId="4" fillId="0" borderId="7"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xf>
    <xf numFmtId="0" fontId="4" fillId="0" borderId="39" xfId="0" applyFont="1" applyFill="1" applyBorder="1" applyAlignment="1" applyProtection="1">
      <alignment horizontal="center" vertical="center"/>
    </xf>
    <xf numFmtId="0" fontId="4" fillId="0" borderId="56" xfId="0" applyFont="1" applyFill="1" applyBorder="1" applyAlignment="1" applyProtection="1">
      <alignment horizontal="center" vertical="center"/>
    </xf>
    <xf numFmtId="164" fontId="12" fillId="12" borderId="39" xfId="0" applyNumberFormat="1" applyFont="1" applyFill="1" applyBorder="1" applyAlignment="1" applyProtection="1">
      <alignment horizontal="center" vertical="center"/>
    </xf>
    <xf numFmtId="164" fontId="12" fillId="12" borderId="56" xfId="0" applyNumberFormat="1" applyFont="1" applyFill="1" applyBorder="1" applyAlignment="1" applyProtection="1">
      <alignment horizontal="center" vertical="center"/>
    </xf>
    <xf numFmtId="164" fontId="5" fillId="12" borderId="3" xfId="0" applyNumberFormat="1" applyFont="1" applyFill="1" applyBorder="1" applyAlignment="1" applyProtection="1">
      <alignment horizontal="left" vertical="center"/>
    </xf>
    <xf numFmtId="164" fontId="5" fillId="12" borderId="39" xfId="0" applyNumberFormat="1" applyFont="1" applyFill="1" applyBorder="1" applyAlignment="1" applyProtection="1">
      <alignment horizontal="left" vertical="center"/>
    </xf>
    <xf numFmtId="164" fontId="5" fillId="12" borderId="56" xfId="0" applyNumberFormat="1" applyFont="1" applyFill="1" applyBorder="1" applyAlignment="1" applyProtection="1">
      <alignment horizontal="left" vertical="center"/>
    </xf>
    <xf numFmtId="164" fontId="4" fillId="0" borderId="3" xfId="0" applyNumberFormat="1" applyFont="1" applyFill="1" applyBorder="1" applyAlignment="1" applyProtection="1">
      <alignment horizontal="center" vertical="center"/>
    </xf>
    <xf numFmtId="164" fontId="4" fillId="0" borderId="56" xfId="0" applyNumberFormat="1" applyFont="1" applyFill="1" applyBorder="1" applyAlignment="1" applyProtection="1">
      <alignment horizontal="center" vertical="center"/>
    </xf>
    <xf numFmtId="0" fontId="10" fillId="0" borderId="0" xfId="0" applyFont="1" applyBorder="1" applyAlignment="1" applyProtection="1">
      <alignment horizontal="left" vertical="center"/>
    </xf>
    <xf numFmtId="0" fontId="4" fillId="0" borderId="55"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5" fillId="12" borderId="3" xfId="0" applyFont="1" applyFill="1" applyBorder="1" applyAlignment="1" applyProtection="1">
      <alignment horizontal="left" vertical="center"/>
    </xf>
    <xf numFmtId="0" fontId="5" fillId="12" borderId="39" xfId="0" applyFont="1" applyFill="1" applyBorder="1" applyAlignment="1" applyProtection="1">
      <alignment horizontal="left" vertical="center"/>
    </xf>
    <xf numFmtId="0" fontId="5" fillId="12" borderId="56" xfId="0" applyFont="1" applyFill="1" applyBorder="1" applyAlignment="1" applyProtection="1">
      <alignment horizontal="left" vertical="center"/>
    </xf>
    <xf numFmtId="0" fontId="5" fillId="12" borderId="2" xfId="0" applyFont="1" applyFill="1" applyBorder="1" applyAlignment="1" applyProtection="1">
      <alignment horizontal="left" vertical="center" wrapText="1"/>
    </xf>
    <xf numFmtId="0" fontId="5" fillId="0" borderId="2" xfId="0" applyFont="1" applyFill="1" applyBorder="1" applyAlignment="1" applyProtection="1">
      <alignment horizontal="left" vertical="center"/>
    </xf>
    <xf numFmtId="0" fontId="10" fillId="0" borderId="0" xfId="0" applyFont="1" applyBorder="1" applyAlignment="1" applyProtection="1">
      <alignment horizontal="left" vertical="center" wrapText="1"/>
    </xf>
    <xf numFmtId="0" fontId="4" fillId="0" borderId="3" xfId="0" applyFont="1" applyFill="1" applyBorder="1" applyAlignment="1" applyProtection="1">
      <alignment horizontal="center" wrapText="1"/>
    </xf>
    <xf numFmtId="0" fontId="4" fillId="0" borderId="56" xfId="0" applyFont="1" applyFill="1" applyBorder="1" applyAlignment="1" applyProtection="1">
      <alignment horizontal="center" wrapText="1"/>
    </xf>
    <xf numFmtId="0" fontId="4" fillId="0" borderId="3" xfId="0" applyFont="1" applyFill="1" applyBorder="1" applyAlignment="1" applyProtection="1">
      <alignment horizontal="left" vertical="center" wrapText="1"/>
    </xf>
    <xf numFmtId="0" fontId="4" fillId="0" borderId="39" xfId="0" applyFont="1" applyFill="1" applyBorder="1" applyAlignment="1" applyProtection="1">
      <alignment horizontal="left" vertical="center" wrapText="1"/>
    </xf>
    <xf numFmtId="0" fontId="4" fillId="0" borderId="56" xfId="0" applyFont="1" applyFill="1" applyBorder="1" applyAlignment="1" applyProtection="1">
      <alignment horizontal="left" vertical="center" wrapText="1"/>
    </xf>
    <xf numFmtId="0" fontId="10" fillId="0" borderId="0" xfId="0" applyFont="1" applyAlignment="1" applyProtection="1">
      <alignment horizontal="left" wrapText="1"/>
    </xf>
    <xf numFmtId="0" fontId="12" fillId="12" borderId="3" xfId="0" applyFont="1" applyFill="1" applyBorder="1" applyAlignment="1" applyProtection="1">
      <alignment horizontal="center" vertical="center" wrapText="1"/>
    </xf>
    <xf numFmtId="0" fontId="12" fillId="12" borderId="39" xfId="0" applyFont="1" applyFill="1" applyBorder="1" applyAlignment="1" applyProtection="1">
      <alignment horizontal="center" vertical="center" wrapText="1"/>
    </xf>
    <xf numFmtId="0" fontId="12" fillId="12" borderId="56" xfId="0" applyFont="1" applyFill="1" applyBorder="1" applyAlignment="1" applyProtection="1">
      <alignment horizontal="center" vertical="center" wrapText="1"/>
    </xf>
    <xf numFmtId="0" fontId="56" fillId="0" borderId="0" xfId="0" applyFont="1" applyAlignment="1" applyProtection="1">
      <alignment horizontal="left" vertical="center" wrapText="1"/>
    </xf>
    <xf numFmtId="0" fontId="10" fillId="0" borderId="0" xfId="0" applyFont="1" applyFill="1" applyBorder="1" applyAlignment="1" applyProtection="1">
      <alignment horizontal="left" vertical="center" wrapText="1"/>
    </xf>
    <xf numFmtId="0" fontId="10" fillId="0" borderId="0" xfId="0" applyFont="1" applyFill="1" applyBorder="1" applyAlignment="1" applyProtection="1">
      <alignment horizontal="left" wrapText="1"/>
    </xf>
    <xf numFmtId="0" fontId="11" fillId="0" borderId="0" xfId="0" applyFont="1" applyBorder="1" applyAlignment="1" applyProtection="1">
      <alignment horizontal="left" wrapText="1"/>
    </xf>
    <xf numFmtId="0" fontId="5" fillId="12" borderId="0" xfId="0" applyFont="1" applyFill="1" applyBorder="1" applyAlignment="1" applyProtection="1">
      <alignment horizontal="left" wrapText="1"/>
    </xf>
    <xf numFmtId="0" fontId="4" fillId="0" borderId="39" xfId="0" applyFont="1" applyBorder="1" applyAlignment="1" applyProtection="1">
      <alignment horizontal="left" vertical="center" wrapText="1"/>
      <protection locked="0"/>
    </xf>
    <xf numFmtId="0" fontId="4" fillId="0" borderId="56" xfId="0" applyFont="1" applyBorder="1" applyAlignment="1" applyProtection="1">
      <alignment horizontal="left" vertical="center" wrapText="1"/>
      <protection locked="0"/>
    </xf>
    <xf numFmtId="0" fontId="5" fillId="12" borderId="3" xfId="0" applyFont="1" applyFill="1" applyBorder="1" applyAlignment="1" applyProtection="1">
      <alignment horizontal="left" vertical="center" wrapText="1"/>
      <protection locked="0"/>
    </xf>
    <xf numFmtId="0" fontId="4" fillId="12" borderId="39" xfId="0" applyFont="1" applyFill="1" applyBorder="1" applyAlignment="1" applyProtection="1">
      <alignment horizontal="left" vertical="center" wrapText="1"/>
      <protection locked="0"/>
    </xf>
    <xf numFmtId="0" fontId="4" fillId="12" borderId="56"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xf>
    <xf numFmtId="0" fontId="5" fillId="12" borderId="91" xfId="0" applyFont="1" applyFill="1" applyBorder="1" applyAlignment="1" applyProtection="1">
      <alignment horizontal="center"/>
    </xf>
    <xf numFmtId="0" fontId="5" fillId="12" borderId="92" xfId="0" applyFont="1" applyFill="1" applyBorder="1" applyAlignment="1" applyProtection="1">
      <alignment horizontal="center"/>
    </xf>
    <xf numFmtId="0" fontId="10" fillId="0" borderId="0" xfId="0" applyFont="1" applyBorder="1" applyAlignment="1" applyProtection="1">
      <alignment horizontal="left" wrapText="1"/>
    </xf>
    <xf numFmtId="0" fontId="13" fillId="12" borderId="5" xfId="0" applyFont="1" applyFill="1" applyBorder="1" applyAlignment="1" applyProtection="1">
      <alignment horizontal="center"/>
    </xf>
    <xf numFmtId="0" fontId="13" fillId="12" borderId="36" xfId="0" applyFont="1" applyFill="1" applyBorder="1" applyAlignment="1" applyProtection="1">
      <alignment horizontal="center"/>
    </xf>
    <xf numFmtId="0" fontId="42" fillId="0" borderId="2" xfId="0" applyFont="1" applyFill="1" applyBorder="1" applyAlignment="1" applyProtection="1">
      <alignment horizontal="left" vertical="center" wrapText="1"/>
      <protection locked="0"/>
    </xf>
    <xf numFmtId="0" fontId="34" fillId="12" borderId="39" xfId="0" applyFont="1" applyFill="1" applyBorder="1" applyAlignment="1" applyProtection="1">
      <alignment horizontal="left" vertical="center"/>
    </xf>
    <xf numFmtId="0" fontId="4" fillId="0" borderId="2"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protection locked="0"/>
    </xf>
    <xf numFmtId="0" fontId="5" fillId="12" borderId="89" xfId="0" applyFont="1" applyFill="1" applyBorder="1" applyAlignment="1" applyProtection="1">
      <alignment horizontal="center" vertical="center"/>
    </xf>
    <xf numFmtId="0" fontId="5" fillId="12" borderId="70" xfId="0" applyFont="1" applyFill="1" applyBorder="1" applyAlignment="1" applyProtection="1">
      <alignment horizontal="center" vertical="center"/>
    </xf>
    <xf numFmtId="0" fontId="5" fillId="12" borderId="2" xfId="0" applyFont="1" applyFill="1" applyBorder="1" applyAlignment="1" applyProtection="1">
      <alignment horizontal="left" vertical="center"/>
      <protection locked="0"/>
    </xf>
    <xf numFmtId="0" fontId="5" fillId="12" borderId="4" xfId="0" applyFont="1" applyFill="1" applyBorder="1" applyAlignment="1" applyProtection="1">
      <alignment horizontal="left" vertical="center"/>
    </xf>
    <xf numFmtId="0" fontId="5" fillId="12" borderId="15" xfId="0" applyFont="1" applyFill="1" applyBorder="1" applyAlignment="1" applyProtection="1">
      <alignment horizontal="left" vertical="center"/>
    </xf>
    <xf numFmtId="0" fontId="5" fillId="12" borderId="5" xfId="0" applyFont="1" applyFill="1" applyBorder="1" applyAlignment="1" applyProtection="1">
      <alignment horizontal="left" vertical="center"/>
    </xf>
    <xf numFmtId="0" fontId="5" fillId="12" borderId="3" xfId="0" applyFont="1" applyFill="1" applyBorder="1" applyAlignment="1" applyProtection="1">
      <alignment horizontal="left" vertical="center"/>
      <protection locked="0"/>
    </xf>
    <xf numFmtId="0" fontId="5" fillId="12" borderId="56" xfId="0" applyFont="1" applyFill="1" applyBorder="1" applyAlignment="1" applyProtection="1">
      <alignment horizontal="left" vertical="center"/>
      <protection locked="0"/>
    </xf>
    <xf numFmtId="0" fontId="11" fillId="0" borderId="0" xfId="0" applyFont="1" applyFill="1" applyBorder="1" applyAlignment="1" applyProtection="1">
      <alignment horizontal="left" wrapText="1"/>
    </xf>
    <xf numFmtId="0" fontId="5" fillId="12" borderId="20" xfId="0" applyFont="1" applyFill="1" applyBorder="1" applyAlignment="1" applyProtection="1">
      <alignment horizontal="left" vertical="center"/>
    </xf>
    <xf numFmtId="0" fontId="5" fillId="12" borderId="21" xfId="0" applyFont="1" applyFill="1" applyBorder="1" applyAlignment="1" applyProtection="1">
      <alignment horizontal="left" vertical="center"/>
    </xf>
    <xf numFmtId="0" fontId="5" fillId="12" borderId="39" xfId="0" applyFont="1" applyFill="1" applyBorder="1" applyAlignment="1" applyProtection="1">
      <alignment horizontal="center" vertical="center"/>
    </xf>
    <xf numFmtId="164" fontId="5" fillId="12" borderId="16" xfId="0" applyNumberFormat="1" applyFont="1" applyFill="1" applyBorder="1" applyAlignment="1" applyProtection="1">
      <alignment horizontal="left" vertical="center"/>
    </xf>
    <xf numFmtId="164" fontId="5" fillId="12" borderId="5" xfId="0" applyNumberFormat="1" applyFont="1" applyFill="1" applyBorder="1" applyAlignment="1" applyProtection="1">
      <alignment horizontal="left" vertical="center"/>
    </xf>
    <xf numFmtId="0" fontId="10" fillId="0" borderId="0" xfId="0" applyFont="1" applyFill="1" applyBorder="1" applyAlignment="1" applyProtection="1">
      <alignment horizontal="left" vertical="top" wrapText="1"/>
    </xf>
    <xf numFmtId="0" fontId="4" fillId="0" borderId="3" xfId="0" applyFont="1" applyFill="1" applyBorder="1" applyAlignment="1" applyProtection="1">
      <alignment horizontal="center" vertical="center"/>
      <protection locked="0"/>
    </xf>
    <xf numFmtId="0" fontId="4" fillId="0" borderId="56" xfId="0" applyFont="1" applyFill="1" applyBorder="1" applyAlignment="1" applyProtection="1">
      <alignment horizontal="center" vertical="center"/>
      <protection locked="0"/>
    </xf>
    <xf numFmtId="0" fontId="4" fillId="12" borderId="56" xfId="0" applyFont="1" applyFill="1" applyBorder="1" applyAlignment="1" applyProtection="1">
      <alignment horizontal="left" vertical="center"/>
      <protection locked="0"/>
    </xf>
    <xf numFmtId="164" fontId="5" fillId="12" borderId="89" xfId="0" applyNumberFormat="1" applyFont="1" applyFill="1" applyBorder="1" applyAlignment="1" applyProtection="1">
      <alignment horizontal="left" vertical="center"/>
    </xf>
    <xf numFmtId="164" fontId="5" fillId="12" borderId="70" xfId="0" applyNumberFormat="1" applyFont="1" applyFill="1" applyBorder="1" applyAlignment="1" applyProtection="1">
      <alignment horizontal="left" vertical="center"/>
    </xf>
    <xf numFmtId="0" fontId="5" fillId="12" borderId="91" xfId="0" applyFont="1" applyFill="1" applyBorder="1" applyAlignment="1" applyProtection="1">
      <alignment horizontal="center" vertical="center"/>
      <protection locked="0"/>
    </xf>
    <xf numFmtId="0" fontId="5" fillId="12" borderId="38" xfId="0" applyFont="1" applyFill="1" applyBorder="1" applyAlignment="1" applyProtection="1">
      <alignment horizontal="center" vertical="center"/>
      <protection locked="0"/>
    </xf>
    <xf numFmtId="0" fontId="5" fillId="12" borderId="40" xfId="0" applyFont="1" applyFill="1" applyBorder="1" applyAlignment="1" applyProtection="1">
      <alignment horizontal="center" vertical="center"/>
      <protection locked="0"/>
    </xf>
    <xf numFmtId="0" fontId="10" fillId="0" borderId="0" xfId="0" applyFont="1" applyFill="1" applyBorder="1" applyAlignment="1" applyProtection="1">
      <alignment horizontal="left" vertical="center"/>
    </xf>
    <xf numFmtId="0" fontId="61" fillId="12" borderId="3" xfId="0" applyFont="1" applyFill="1" applyBorder="1" applyAlignment="1" applyProtection="1">
      <alignment horizontal="center" vertical="center" wrapText="1"/>
      <protection locked="0"/>
    </xf>
    <xf numFmtId="0" fontId="5" fillId="12" borderId="56" xfId="0" applyFont="1" applyFill="1" applyBorder="1" applyAlignment="1" applyProtection="1">
      <alignment horizontal="center" vertical="center" wrapText="1"/>
      <protection locked="0"/>
    </xf>
    <xf numFmtId="0" fontId="34" fillId="12" borderId="3" xfId="0" applyFont="1" applyFill="1" applyBorder="1" applyAlignment="1" applyProtection="1">
      <alignment horizontal="left" vertical="center" wrapText="1"/>
    </xf>
    <xf numFmtId="0" fontId="34" fillId="12" borderId="39" xfId="0" applyFont="1" applyFill="1" applyBorder="1" applyAlignment="1" applyProtection="1">
      <alignment horizontal="left" vertical="center" wrapText="1"/>
    </xf>
    <xf numFmtId="0" fontId="34" fillId="12" borderId="56" xfId="0" applyFont="1" applyFill="1" applyBorder="1" applyAlignment="1" applyProtection="1">
      <alignment horizontal="left" vertical="center" wrapText="1"/>
    </xf>
    <xf numFmtId="0" fontId="11" fillId="0" borderId="0" xfId="0" applyFont="1" applyBorder="1" applyAlignment="1" applyProtection="1">
      <alignment horizontal="left" vertical="top" wrapText="1"/>
    </xf>
    <xf numFmtId="0" fontId="4" fillId="0" borderId="56"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5" fillId="12" borderId="89" xfId="0" applyFont="1" applyFill="1" applyBorder="1" applyAlignment="1" applyProtection="1">
      <alignment horizontal="left" vertical="center"/>
      <protection locked="0"/>
    </xf>
    <xf numFmtId="0" fontId="5" fillId="12" borderId="39" xfId="0" applyFont="1" applyFill="1" applyBorder="1" applyAlignment="1" applyProtection="1">
      <alignment horizontal="left" vertical="center"/>
      <protection locked="0"/>
    </xf>
    <xf numFmtId="0" fontId="35" fillId="0" borderId="0" xfId="0" applyFont="1" applyFill="1" applyBorder="1" applyAlignment="1" applyProtection="1">
      <alignment horizontal="left" vertical="center"/>
    </xf>
    <xf numFmtId="0" fontId="4" fillId="0" borderId="2" xfId="0" applyFont="1" applyFill="1" applyBorder="1" applyAlignment="1" applyProtection="1">
      <alignment horizontal="center"/>
      <protection locked="0"/>
    </xf>
    <xf numFmtId="164" fontId="4" fillId="0" borderId="3" xfId="0" applyNumberFormat="1" applyFont="1" applyFill="1" applyBorder="1" applyAlignment="1" applyProtection="1">
      <alignment horizontal="left" vertical="center" wrapText="1"/>
    </xf>
    <xf numFmtId="164" fontId="5" fillId="0" borderId="56" xfId="0" applyNumberFormat="1" applyFont="1" applyFill="1" applyBorder="1" applyAlignment="1" applyProtection="1">
      <alignment horizontal="left" vertical="center" wrapText="1"/>
    </xf>
    <xf numFmtId="0" fontId="11" fillId="0" borderId="0" xfId="0" applyFont="1" applyFill="1" applyBorder="1" applyAlignment="1" applyProtection="1">
      <alignment horizontal="left" vertical="center"/>
    </xf>
    <xf numFmtId="164" fontId="4" fillId="0" borderId="56" xfId="0" applyNumberFormat="1" applyFont="1" applyBorder="1" applyAlignment="1" applyProtection="1">
      <alignment horizontal="left" vertical="top" wrapText="1"/>
      <protection locked="0"/>
    </xf>
    <xf numFmtId="164" fontId="4" fillId="0" borderId="2" xfId="0" applyNumberFormat="1" applyFont="1" applyBorder="1" applyAlignment="1" applyProtection="1">
      <alignment horizontal="left" vertical="top" wrapText="1"/>
      <protection locked="0"/>
    </xf>
    <xf numFmtId="0" fontId="70" fillId="0" borderId="39" xfId="0" applyFont="1" applyFill="1" applyBorder="1" applyAlignment="1" applyProtection="1">
      <alignment horizontal="center"/>
    </xf>
    <xf numFmtId="0" fontId="70" fillId="0" borderId="56" xfId="0" applyFont="1" applyFill="1" applyBorder="1" applyAlignment="1" applyProtection="1">
      <alignment horizontal="center"/>
    </xf>
    <xf numFmtId="0" fontId="34" fillId="12" borderId="3" xfId="0" applyFont="1" applyFill="1" applyBorder="1" applyAlignment="1" applyProtection="1">
      <alignment horizontal="left" vertical="center"/>
    </xf>
    <xf numFmtId="168" fontId="4" fillId="0" borderId="2" xfId="0" applyNumberFormat="1" applyFont="1" applyFill="1" applyBorder="1" applyAlignment="1" applyProtection="1">
      <alignment horizontal="center"/>
      <protection locked="0"/>
    </xf>
    <xf numFmtId="0" fontId="34" fillId="12" borderId="56" xfId="0" applyFont="1" applyFill="1" applyBorder="1" applyAlignment="1" applyProtection="1">
      <alignment horizontal="left" vertical="center"/>
    </xf>
    <xf numFmtId="164" fontId="12" fillId="12" borderId="3" xfId="0" applyNumberFormat="1" applyFont="1" applyFill="1" applyBorder="1" applyAlignment="1" applyProtection="1">
      <alignment horizontal="center" vertical="center" wrapText="1"/>
    </xf>
    <xf numFmtId="164" fontId="12" fillId="12" borderId="39" xfId="0" applyNumberFormat="1" applyFont="1" applyFill="1" applyBorder="1" applyAlignment="1" applyProtection="1">
      <alignment horizontal="center" vertical="center" wrapText="1"/>
    </xf>
    <xf numFmtId="164" fontId="12" fillId="12" borderId="56"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left" vertical="top" wrapText="1"/>
    </xf>
    <xf numFmtId="0" fontId="70" fillId="0" borderId="3" xfId="0" applyFont="1" applyFill="1" applyBorder="1" applyAlignment="1" applyProtection="1">
      <alignment horizontal="left" vertical="top" wrapText="1"/>
    </xf>
    <xf numFmtId="0" fontId="70" fillId="0" borderId="39" xfId="0" applyFont="1" applyFill="1" applyBorder="1" applyAlignment="1" applyProtection="1">
      <alignment horizontal="left" vertical="top" wrapText="1"/>
    </xf>
    <xf numFmtId="0" fontId="70" fillId="0" borderId="56" xfId="0" applyFont="1" applyFill="1" applyBorder="1" applyAlignment="1" applyProtection="1">
      <alignment horizontal="left" vertical="top" wrapText="1"/>
    </xf>
    <xf numFmtId="0" fontId="4" fillId="0" borderId="67"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38" xfId="0" applyFont="1" applyFill="1" applyBorder="1" applyAlignment="1" applyProtection="1">
      <alignment horizontal="center" vertical="center"/>
    </xf>
    <xf numFmtId="0" fontId="4" fillId="0" borderId="40" xfId="0" applyFont="1" applyFill="1" applyBorder="1" applyAlignment="1" applyProtection="1">
      <alignment horizontal="center" vertical="center"/>
    </xf>
    <xf numFmtId="0" fontId="11" fillId="0" borderId="0" xfId="0" applyFont="1" applyAlignment="1" applyProtection="1">
      <alignment horizontal="left" vertical="center"/>
    </xf>
    <xf numFmtId="0" fontId="12" fillId="12" borderId="39" xfId="0" applyFont="1" applyFill="1" applyBorder="1" applyAlignment="1" applyProtection="1">
      <alignment horizontal="center" vertical="center"/>
    </xf>
    <xf numFmtId="0" fontId="12" fillId="12" borderId="56" xfId="0" applyFont="1" applyFill="1" applyBorder="1" applyAlignment="1" applyProtection="1">
      <alignment horizontal="center" vertical="center"/>
    </xf>
    <xf numFmtId="0" fontId="5" fillId="12" borderId="38" xfId="0" applyFont="1" applyFill="1" applyBorder="1" applyAlignment="1" applyProtection="1">
      <alignment horizontal="left" vertical="center"/>
    </xf>
    <xf numFmtId="0" fontId="5" fillId="12" borderId="40" xfId="0" applyFont="1" applyFill="1" applyBorder="1" applyAlignment="1" applyProtection="1">
      <alignment horizontal="left" vertical="center"/>
    </xf>
    <xf numFmtId="0" fontId="5" fillId="12" borderId="56" xfId="0" applyFont="1" applyFill="1" applyBorder="1" applyAlignment="1" applyProtection="1">
      <alignment horizontal="left" wrapText="1"/>
    </xf>
    <xf numFmtId="0" fontId="5" fillId="12" borderId="2" xfId="0" applyFont="1" applyFill="1" applyBorder="1" applyAlignment="1" applyProtection="1">
      <alignment horizontal="left" wrapText="1"/>
    </xf>
    <xf numFmtId="0" fontId="5" fillId="12" borderId="3" xfId="0" applyFont="1" applyFill="1" applyBorder="1" applyAlignment="1" applyProtection="1">
      <alignment horizontal="left" wrapText="1"/>
    </xf>
    <xf numFmtId="0" fontId="5" fillId="12" borderId="2" xfId="0" applyFont="1" applyFill="1" applyBorder="1" applyAlignment="1" applyProtection="1">
      <alignment horizontal="left" vertical="center"/>
    </xf>
    <xf numFmtId="0" fontId="5" fillId="12" borderId="34" xfId="0" applyFont="1" applyFill="1" applyBorder="1" applyAlignment="1" applyProtection="1">
      <alignment horizontal="left" vertical="center"/>
    </xf>
    <xf numFmtId="0" fontId="49" fillId="0" borderId="0" xfId="6" applyFont="1" applyAlignment="1" applyProtection="1">
      <alignment horizontal="left" vertical="top" wrapText="1"/>
      <protection locked="0"/>
    </xf>
    <xf numFmtId="0" fontId="28" fillId="0" borderId="0" xfId="6" applyFont="1" applyAlignment="1" applyProtection="1">
      <alignment horizontal="left"/>
      <protection locked="0"/>
    </xf>
    <xf numFmtId="0" fontId="17" fillId="0" borderId="28" xfId="6" applyFont="1" applyBorder="1" applyAlignment="1">
      <alignment horizontal="right" vertical="center" wrapText="1"/>
    </xf>
    <xf numFmtId="0" fontId="17" fillId="0" borderId="29" xfId="6" applyFont="1" applyBorder="1" applyAlignment="1">
      <alignment horizontal="right" vertical="center" wrapText="1"/>
    </xf>
    <xf numFmtId="0" fontId="17" fillId="0" borderId="32" xfId="6" applyFont="1" applyBorder="1" applyAlignment="1">
      <alignment horizontal="right" vertical="center" wrapText="1"/>
    </xf>
    <xf numFmtId="0" fontId="17" fillId="4" borderId="0" xfId="6" applyFont="1" applyFill="1" applyBorder="1" applyAlignment="1">
      <alignment horizontal="left" vertical="top" wrapText="1"/>
    </xf>
    <xf numFmtId="0" fontId="49" fillId="0" borderId="0" xfId="6" applyFont="1" applyAlignment="1" applyProtection="1">
      <alignment horizontal="left"/>
      <protection locked="0"/>
    </xf>
    <xf numFmtId="0" fontId="22" fillId="0" borderId="0" xfId="6" applyFont="1" applyAlignment="1" applyProtection="1">
      <alignment horizontal="left" vertical="top" wrapText="1"/>
      <protection locked="0"/>
    </xf>
    <xf numFmtId="0" fontId="22" fillId="0" borderId="0" xfId="6" applyFont="1" applyAlignment="1" applyProtection="1">
      <alignment horizontal="left"/>
    </xf>
    <xf numFmtId="0" fontId="22" fillId="0" borderId="0" xfId="6" applyFont="1" applyAlignment="1" applyProtection="1">
      <alignment horizontal="center"/>
    </xf>
    <xf numFmtId="0" fontId="22" fillId="0" borderId="0" xfId="6" applyFont="1" applyAlignment="1" applyProtection="1">
      <alignment vertical="top"/>
    </xf>
    <xf numFmtId="0" fontId="22" fillId="0" borderId="0" xfId="6" applyFont="1" applyBorder="1" applyAlignment="1" applyProtection="1">
      <alignment horizontal="left" vertical="top" wrapText="1"/>
    </xf>
    <xf numFmtId="0" fontId="51" fillId="0" borderId="0" xfId="6" applyFont="1" applyBorder="1" applyAlignment="1">
      <alignment horizontal="left" vertical="top" wrapText="1"/>
    </xf>
    <xf numFmtId="0" fontId="23" fillId="0" borderId="0" xfId="6" applyFont="1" applyAlignment="1">
      <alignment horizontal="left" vertical="top" wrapText="1"/>
    </xf>
    <xf numFmtId="0" fontId="27" fillId="0" borderId="0" xfId="6" applyFont="1" applyBorder="1" applyAlignment="1" applyProtection="1">
      <alignment horizontal="center" vertical="center" wrapText="1"/>
      <protection locked="0"/>
    </xf>
    <xf numFmtId="0" fontId="16" fillId="0" borderId="0" xfId="6" applyBorder="1" applyAlignment="1">
      <alignment horizontal="center"/>
    </xf>
    <xf numFmtId="0" fontId="26" fillId="0" borderId="0" xfId="6" applyFont="1" applyAlignment="1">
      <alignment vertical="top" wrapText="1"/>
    </xf>
    <xf numFmtId="0" fontId="16" fillId="0" borderId="0" xfId="6" applyAlignment="1">
      <alignment vertical="top" wrapText="1"/>
    </xf>
    <xf numFmtId="0" fontId="22" fillId="0" borderId="0" xfId="6" applyFont="1" applyBorder="1" applyAlignment="1">
      <alignment horizontal="center" vertical="top" wrapText="1"/>
    </xf>
    <xf numFmtId="169" fontId="22" fillId="0" borderId="0" xfId="6" applyNumberFormat="1" applyFont="1" applyBorder="1" applyAlignment="1">
      <alignment horizontal="center"/>
    </xf>
    <xf numFmtId="0" fontId="17" fillId="0" borderId="0" xfId="6" applyFont="1" applyAlignment="1">
      <alignment horizontal="left" vertical="center" wrapText="1"/>
    </xf>
    <xf numFmtId="0" fontId="22" fillId="0" borderId="0" xfId="6" applyFont="1" applyAlignment="1" applyProtection="1">
      <alignment horizontal="center" vertical="top" wrapText="1"/>
    </xf>
    <xf numFmtId="0" fontId="33" fillId="0" borderId="0" xfId="2" applyAlignment="1" applyProtection="1">
      <alignment horizontal="left"/>
    </xf>
    <xf numFmtId="0" fontId="0" fillId="0" borderId="0" xfId="0" applyAlignment="1" applyProtection="1">
      <alignment horizontal="center"/>
    </xf>
    <xf numFmtId="0" fontId="4" fillId="17" borderId="4" xfId="0" applyFont="1" applyFill="1" applyBorder="1" applyAlignment="1" applyProtection="1">
      <alignment horizontal="left" wrapText="1"/>
    </xf>
    <xf numFmtId="0" fontId="4" fillId="17" borderId="15" xfId="0" applyFont="1" applyFill="1" applyBorder="1" applyAlignment="1" applyProtection="1">
      <alignment horizontal="left" wrapText="1"/>
    </xf>
    <xf numFmtId="0" fontId="4" fillId="17" borderId="6" xfId="0" applyFont="1" applyFill="1" applyBorder="1" applyAlignment="1" applyProtection="1">
      <alignment horizontal="left" wrapText="1"/>
    </xf>
    <xf numFmtId="164" fontId="5" fillId="0" borderId="4" xfId="0" applyNumberFormat="1" applyFont="1" applyBorder="1" applyAlignment="1" applyProtection="1">
      <alignment horizontal="center"/>
    </xf>
    <xf numFmtId="164" fontId="5" fillId="0" borderId="15" xfId="0" applyNumberFormat="1" applyFont="1" applyBorder="1" applyAlignment="1" applyProtection="1">
      <alignment horizontal="center"/>
    </xf>
    <xf numFmtId="164" fontId="5" fillId="0" borderId="6" xfId="0" applyNumberFormat="1" applyFont="1" applyBorder="1" applyAlignment="1" applyProtection="1">
      <alignment horizontal="center"/>
    </xf>
    <xf numFmtId="0" fontId="5" fillId="17" borderId="17" xfId="0" applyFont="1" applyFill="1" applyBorder="1" applyAlignment="1" applyProtection="1">
      <alignment horizontal="center" vertical="top"/>
    </xf>
    <xf numFmtId="0" fontId="5" fillId="17" borderId="14" xfId="0" applyFont="1" applyFill="1" applyBorder="1" applyAlignment="1" applyProtection="1">
      <alignment horizontal="center" vertical="top"/>
    </xf>
    <xf numFmtId="0" fontId="0" fillId="0" borderId="0" xfId="0" applyAlignment="1" applyProtection="1">
      <alignment horizontal="left" vertical="center" wrapText="1"/>
    </xf>
    <xf numFmtId="0" fontId="32" fillId="0" borderId="0" xfId="0" applyFont="1" applyAlignment="1" applyProtection="1">
      <alignment horizontal="left"/>
    </xf>
    <xf numFmtId="0" fontId="54" fillId="0" borderId="0" xfId="0" applyFont="1" applyAlignment="1" applyProtection="1">
      <alignment horizontal="left"/>
    </xf>
    <xf numFmtId="0" fontId="0" fillId="0" borderId="0" xfId="0" applyAlignment="1" applyProtection="1">
      <alignment horizontal="left"/>
    </xf>
    <xf numFmtId="0" fontId="33" fillId="0" borderId="0" xfId="2" applyBorder="1" applyAlignment="1" applyProtection="1">
      <alignment horizontal="center" vertical="center"/>
    </xf>
    <xf numFmtId="0" fontId="0" fillId="0" borderId="0" xfId="0" applyAlignment="1" applyProtection="1">
      <alignment horizontal="center" vertical="center"/>
    </xf>
    <xf numFmtId="0" fontId="0" fillId="0" borderId="3" xfId="0" applyBorder="1" applyAlignment="1" applyProtection="1">
      <alignment horizontal="left"/>
    </xf>
    <xf numFmtId="0" fontId="0" fillId="0" borderId="39" xfId="0" applyBorder="1" applyAlignment="1" applyProtection="1">
      <alignment horizontal="left"/>
    </xf>
    <xf numFmtId="0" fontId="0" fillId="0" borderId="37" xfId="0" applyBorder="1" applyAlignment="1" applyProtection="1">
      <alignment horizontal="left" vertical="top" wrapText="1"/>
    </xf>
    <xf numFmtId="0" fontId="0" fillId="0" borderId="38" xfId="0" applyBorder="1" applyAlignment="1" applyProtection="1">
      <alignment horizontal="left" vertical="top" wrapText="1"/>
    </xf>
    <xf numFmtId="0" fontId="0" fillId="0" borderId="67"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7" xfId="0" applyBorder="1" applyAlignment="1" applyProtection="1">
      <alignment horizontal="left" vertical="top" wrapText="1"/>
    </xf>
    <xf numFmtId="0" fontId="0" fillId="0" borderId="34" xfId="0" applyBorder="1" applyAlignment="1" applyProtection="1">
      <alignment horizontal="left" vertical="top" wrapText="1"/>
    </xf>
    <xf numFmtId="164" fontId="5" fillId="0" borderId="2" xfId="0" applyNumberFormat="1" applyFont="1" applyBorder="1" applyAlignment="1" applyProtection="1">
      <alignment horizontal="center" vertical="center"/>
    </xf>
    <xf numFmtId="0" fontId="54" fillId="14" borderId="2" xfId="0" applyFont="1" applyFill="1" applyBorder="1" applyAlignment="1" applyProtection="1">
      <alignment horizontal="center" vertical="center" wrapText="1"/>
    </xf>
    <xf numFmtId="0" fontId="0" fillId="14" borderId="2" xfId="0" applyFill="1" applyBorder="1" applyAlignment="1" applyProtection="1">
      <alignment horizontal="center" vertical="center" wrapText="1"/>
    </xf>
    <xf numFmtId="0" fontId="3" fillId="13" borderId="2" xfId="0" applyFont="1" applyFill="1" applyBorder="1" applyAlignment="1" applyProtection="1">
      <alignment horizontal="center" vertical="center"/>
    </xf>
    <xf numFmtId="0" fontId="33" fillId="0" borderId="0" xfId="2" applyAlignment="1" applyProtection="1">
      <alignment horizontal="left" vertical="center"/>
    </xf>
    <xf numFmtId="0" fontId="0" fillId="0" borderId="0" xfId="0" applyAlignment="1" applyProtection="1">
      <alignment horizontal="left" vertical="center"/>
    </xf>
    <xf numFmtId="0" fontId="57" fillId="0" borderId="0" xfId="4" applyFont="1" applyAlignment="1" applyProtection="1">
      <alignment horizontal="left" vertical="top" wrapText="1"/>
    </xf>
    <xf numFmtId="0" fontId="58" fillId="0" borderId="0" xfId="4" applyFont="1" applyAlignment="1" applyProtection="1">
      <alignment horizontal="center" wrapText="1"/>
    </xf>
    <xf numFmtId="0" fontId="58" fillId="0" borderId="0" xfId="4" applyFont="1" applyAlignment="1" applyProtection="1">
      <alignment horizontal="left" wrapText="1"/>
    </xf>
    <xf numFmtId="0" fontId="48" fillId="17" borderId="42" xfId="4" applyFont="1" applyFill="1" applyBorder="1" applyAlignment="1" applyProtection="1">
      <alignment horizontal="center" vertical="center" wrapText="1"/>
    </xf>
    <xf numFmtId="0" fontId="20" fillId="17" borderId="43" xfId="4" applyFont="1" applyFill="1" applyBorder="1" applyAlignment="1" applyProtection="1">
      <alignment horizontal="center" vertical="center" wrapText="1"/>
    </xf>
    <xf numFmtId="0" fontId="20" fillId="17" borderId="44" xfId="4" applyFont="1" applyFill="1" applyBorder="1" applyAlignment="1" applyProtection="1">
      <alignment horizontal="center" vertical="center" wrapText="1"/>
    </xf>
    <xf numFmtId="0" fontId="20" fillId="0" borderId="62" xfId="4" applyFont="1" applyBorder="1" applyAlignment="1">
      <alignment horizontal="left" vertical="center" wrapText="1"/>
    </xf>
    <xf numFmtId="0" fontId="20" fillId="0" borderId="39" xfId="4" applyFont="1" applyBorder="1" applyAlignment="1">
      <alignment horizontal="left" vertical="center" wrapText="1"/>
    </xf>
    <xf numFmtId="0" fontId="20" fillId="0" borderId="45" xfId="4" applyFont="1" applyBorder="1" applyAlignment="1">
      <alignment horizontal="left" vertical="center" wrapText="1"/>
    </xf>
    <xf numFmtId="0" fontId="20" fillId="0" borderId="53" xfId="4" applyFont="1" applyBorder="1" applyAlignment="1">
      <alignment horizontal="left" vertical="center" wrapText="1"/>
    </xf>
    <xf numFmtId="0" fontId="20" fillId="0" borderId="46" xfId="4" applyFont="1" applyBorder="1" applyAlignment="1">
      <alignment horizontal="left" vertical="center" wrapText="1"/>
    </xf>
    <xf numFmtId="0" fontId="20" fillId="0" borderId="47" xfId="4" applyFont="1" applyBorder="1" applyAlignment="1">
      <alignment horizontal="left" vertical="center" wrapText="1"/>
    </xf>
    <xf numFmtId="0" fontId="20" fillId="5" borderId="48" xfId="4" applyFont="1" applyFill="1" applyBorder="1" applyAlignment="1">
      <alignment horizontal="center" vertical="center" wrapText="1"/>
    </xf>
    <xf numFmtId="0" fontId="20" fillId="5" borderId="58" xfId="4" applyFont="1" applyFill="1" applyBorder="1" applyAlignment="1">
      <alignment horizontal="center" vertical="center" wrapText="1"/>
    </xf>
    <xf numFmtId="0" fontId="20" fillId="0" borderId="48" xfId="4" applyFont="1" applyBorder="1" applyAlignment="1">
      <alignment horizontal="center" vertical="center" wrapText="1"/>
    </xf>
    <xf numFmtId="0" fontId="20" fillId="0" borderId="49" xfId="4" applyFont="1" applyBorder="1" applyAlignment="1">
      <alignment horizontal="center" vertical="center" wrapText="1"/>
    </xf>
    <xf numFmtId="0" fontId="20" fillId="0" borderId="50" xfId="4" applyFont="1" applyBorder="1" applyAlignment="1">
      <alignment horizontal="center" vertical="center" wrapText="1"/>
    </xf>
    <xf numFmtId="0" fontId="19" fillId="1" borderId="23" xfId="4" applyFont="1" applyFill="1" applyBorder="1" applyAlignment="1">
      <alignment horizontal="center" vertical="center" wrapText="1"/>
    </xf>
    <xf numFmtId="0" fontId="19" fillId="1" borderId="30" xfId="4" applyFont="1" applyFill="1" applyBorder="1" applyAlignment="1">
      <alignment horizontal="center" vertical="center" wrapText="1"/>
    </xf>
    <xf numFmtId="0" fontId="19" fillId="1" borderId="24" xfId="4" applyFont="1" applyFill="1" applyBorder="1" applyAlignment="1">
      <alignment horizontal="center" vertical="center" wrapText="1"/>
    </xf>
    <xf numFmtId="0" fontId="20" fillId="0" borderId="0" xfId="4" applyFont="1" applyAlignment="1" applyProtection="1">
      <alignment horizontal="left" vertical="center"/>
    </xf>
    <xf numFmtId="0" fontId="20" fillId="0" borderId="0" xfId="4" applyFont="1" applyAlignment="1" applyProtection="1">
      <alignment horizontal="left" vertical="center" wrapText="1"/>
    </xf>
    <xf numFmtId="0" fontId="20" fillId="0" borderId="0" xfId="4" applyFont="1" applyBorder="1" applyAlignment="1" applyProtection="1">
      <alignment horizontal="left" vertical="center" wrapText="1"/>
    </xf>
    <xf numFmtId="0" fontId="21" fillId="0" borderId="0" xfId="4" applyFont="1" applyAlignment="1" applyProtection="1">
      <alignment horizontal="center" vertical="top" wrapText="1"/>
    </xf>
    <xf numFmtId="0" fontId="23" fillId="0" borderId="63" xfId="4" applyFont="1" applyBorder="1" applyAlignment="1">
      <alignment horizontal="center" vertical="center"/>
    </xf>
    <xf numFmtId="0" fontId="23" fillId="0" borderId="49" xfId="4" applyFont="1" applyBorder="1" applyAlignment="1">
      <alignment horizontal="center" vertical="center"/>
    </xf>
    <xf numFmtId="0" fontId="23" fillId="0" borderId="58" xfId="4" applyFont="1" applyBorder="1" applyAlignment="1">
      <alignment horizontal="center" vertical="center"/>
    </xf>
    <xf numFmtId="0" fontId="20" fillId="0" borderId="32" xfId="4" applyFont="1" applyBorder="1" applyAlignment="1" applyProtection="1">
      <alignment horizontal="left" vertical="top" wrapText="1"/>
      <protection locked="0"/>
    </xf>
    <xf numFmtId="0" fontId="20" fillId="0" borderId="31" xfId="4" applyFont="1" applyBorder="1" applyAlignment="1" applyProtection="1">
      <alignment horizontal="left" vertical="top" wrapText="1"/>
      <protection locked="0"/>
    </xf>
    <xf numFmtId="0" fontId="20" fillId="0" borderId="26" xfId="4" applyFont="1" applyBorder="1" applyAlignment="1" applyProtection="1">
      <alignment horizontal="left" vertical="top" wrapText="1"/>
      <protection locked="0"/>
    </xf>
    <xf numFmtId="165" fontId="20" fillId="0" borderId="37" xfId="4" applyNumberFormat="1" applyFont="1" applyBorder="1" applyAlignment="1">
      <alignment horizontal="center" vertical="center" wrapText="1"/>
    </xf>
    <xf numFmtId="165" fontId="20" fillId="0" borderId="38" xfId="4" applyNumberFormat="1" applyFont="1" applyBorder="1" applyAlignment="1">
      <alignment horizontal="center" vertical="center" wrapText="1"/>
    </xf>
    <xf numFmtId="165" fontId="20" fillId="0" borderId="40" xfId="4" applyNumberFormat="1" applyFont="1" applyBorder="1" applyAlignment="1">
      <alignment horizontal="center" vertical="center" wrapText="1"/>
    </xf>
    <xf numFmtId="170" fontId="20" fillId="0" borderId="37" xfId="4" applyNumberFormat="1" applyFont="1" applyFill="1" applyBorder="1" applyAlignment="1">
      <alignment horizontal="center" vertical="center" wrapText="1"/>
    </xf>
    <xf numFmtId="170" fontId="20" fillId="0" borderId="86" xfId="4" applyNumberFormat="1" applyFont="1" applyFill="1" applyBorder="1" applyAlignment="1">
      <alignment horizontal="center" vertical="center" wrapText="1"/>
    </xf>
    <xf numFmtId="0" fontId="20" fillId="0" borderId="23" xfId="4" applyFont="1" applyBorder="1" applyAlignment="1">
      <alignment horizontal="right" vertical="center" wrapText="1"/>
    </xf>
    <xf numFmtId="0" fontId="20" fillId="0" borderId="30" xfId="4" applyFont="1" applyBorder="1" applyAlignment="1">
      <alignment horizontal="right" vertical="center" wrapText="1"/>
    </xf>
    <xf numFmtId="0" fontId="20" fillId="0" borderId="41" xfId="4" applyFont="1" applyBorder="1" applyAlignment="1">
      <alignment horizontal="right" vertical="center" wrapText="1"/>
    </xf>
    <xf numFmtId="0" fontId="20" fillId="0" borderId="63" xfId="4" applyFont="1" applyBorder="1" applyAlignment="1">
      <alignment horizontal="left" vertical="center" wrapText="1"/>
    </xf>
    <xf numFmtId="0" fontId="20" fillId="0" borderId="49" xfId="4" applyFont="1" applyBorder="1" applyAlignment="1">
      <alignment horizontal="left" vertical="center" wrapText="1"/>
    </xf>
    <xf numFmtId="0" fontId="20" fillId="0" borderId="51" xfId="4" applyFont="1" applyBorder="1" applyAlignment="1">
      <alignment horizontal="left" vertical="center" wrapText="1"/>
    </xf>
    <xf numFmtId="0" fontId="20" fillId="0" borderId="75" xfId="4" applyFont="1" applyFill="1" applyBorder="1" applyAlignment="1" applyProtection="1">
      <alignment horizontal="center" wrapText="1"/>
    </xf>
    <xf numFmtId="0" fontId="20" fillId="0" borderId="61" xfId="4" applyFont="1" applyFill="1" applyBorder="1" applyAlignment="1" applyProtection="1">
      <alignment horizontal="center" wrapText="1"/>
    </xf>
    <xf numFmtId="0" fontId="20" fillId="0" borderId="76" xfId="4" applyFont="1" applyFill="1" applyBorder="1" applyAlignment="1" applyProtection="1">
      <alignment horizontal="center" wrapText="1"/>
    </xf>
    <xf numFmtId="0" fontId="19" fillId="5" borderId="23" xfId="4" applyFont="1" applyFill="1" applyBorder="1" applyAlignment="1" applyProtection="1">
      <alignment horizontal="center" vertical="center" wrapText="1"/>
    </xf>
    <xf numFmtId="0" fontId="19" fillId="5" borderId="30" xfId="4" applyFont="1" applyFill="1" applyBorder="1" applyAlignment="1" applyProtection="1">
      <alignment horizontal="center" vertical="center" wrapText="1"/>
    </xf>
    <xf numFmtId="0" fontId="19" fillId="5" borderId="24" xfId="4" applyFont="1" applyFill="1" applyBorder="1" applyAlignment="1" applyProtection="1">
      <alignment horizontal="center" vertical="center" wrapText="1"/>
    </xf>
    <xf numFmtId="0" fontId="19" fillId="1" borderId="32" xfId="4" applyFont="1" applyFill="1" applyBorder="1" applyAlignment="1" applyProtection="1">
      <alignment horizontal="center" vertical="center" wrapText="1"/>
    </xf>
    <xf numFmtId="0" fontId="19" fillId="1" borderId="31" xfId="4" applyFont="1" applyFill="1" applyBorder="1" applyAlignment="1" applyProtection="1">
      <alignment horizontal="center" vertical="center" wrapText="1"/>
    </xf>
    <xf numFmtId="0" fontId="19" fillId="1" borderId="26" xfId="4" applyFont="1" applyFill="1" applyBorder="1" applyAlignment="1" applyProtection="1">
      <alignment horizontal="center" vertical="center" wrapText="1"/>
    </xf>
    <xf numFmtId="0" fontId="0" fillId="0" borderId="0" xfId="0" applyAlignment="1">
      <alignment horizontal="left" vertical="center" wrapText="1"/>
    </xf>
    <xf numFmtId="0" fontId="53" fillId="0" borderId="0" xfId="6" applyFont="1" applyAlignment="1" applyProtection="1">
      <alignment horizontal="left"/>
      <protection locked="0"/>
    </xf>
    <xf numFmtId="0" fontId="22" fillId="0" borderId="0" xfId="6" applyFont="1" applyAlignment="1">
      <alignment horizontal="left" vertical="top" wrapText="1"/>
    </xf>
    <xf numFmtId="0" fontId="0" fillId="0" borderId="2" xfId="0" applyBorder="1" applyAlignment="1">
      <alignment horizontal="left"/>
    </xf>
    <xf numFmtId="0" fontId="60" fillId="17" borderId="2" xfId="0" applyFont="1" applyFill="1" applyBorder="1"/>
    <xf numFmtId="0" fontId="54" fillId="17" borderId="2" xfId="0" applyFont="1" applyFill="1" applyBorder="1" applyAlignment="1">
      <alignment horizontal="left" vertical="center"/>
    </xf>
  </cellXfs>
  <cellStyles count="11">
    <cellStyle name="Comma 2" xfId="7"/>
    <cellStyle name="Currency" xfId="1" builtinId="4"/>
    <cellStyle name="Currency 2" xfId="9"/>
    <cellStyle name="Currency 3" xfId="8"/>
    <cellStyle name="Hyperlink" xfId="2" builtinId="8"/>
    <cellStyle name="Hyperlink_BCRatio_Blank" xfId="3"/>
    <cellStyle name="Normal" xfId="0" builtinId="0"/>
    <cellStyle name="Normal_BCRatio_Blank" xfId="4"/>
    <cellStyle name="Normal_SAMPLE of ADOT Sign Inventory" xfId="5"/>
    <cellStyle name="Normal_SH516_Federal_AidPE_Workbook" xfId="6"/>
    <cellStyle name="Normal_Table2" xfId="10"/>
  </cellStyles>
  <dxfs count="0"/>
  <tableStyles count="0" defaultTableStyle="TableStyleMedium9" defaultPivotStyle="PivotStyleLight16"/>
  <colors>
    <mruColors>
      <color rgb="FFC4D79B"/>
      <color rgb="FFFFFFCC"/>
      <color rgb="FFFF99CC"/>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457200</xdr:colOff>
          <xdr:row>35</xdr:row>
          <xdr:rowOff>0</xdr:rowOff>
        </xdr:from>
        <xdr:to>
          <xdr:col>4</xdr:col>
          <xdr:colOff>847725</xdr:colOff>
          <xdr:row>36</xdr:row>
          <xdr:rowOff>19050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981075</xdr:colOff>
          <xdr:row>35</xdr:row>
          <xdr:rowOff>9525</xdr:rowOff>
        </xdr:from>
        <xdr:to>
          <xdr:col>5</xdr:col>
          <xdr:colOff>76200</xdr:colOff>
          <xdr:row>36</xdr:row>
          <xdr:rowOff>9525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12</xdr:row>
          <xdr:rowOff>66675</xdr:rowOff>
        </xdr:from>
        <xdr:to>
          <xdr:col>4</xdr:col>
          <xdr:colOff>552450</xdr:colOff>
          <xdr:row>12</xdr:row>
          <xdr:rowOff>228600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12</xdr:row>
          <xdr:rowOff>76200</xdr:rowOff>
        </xdr:from>
        <xdr:to>
          <xdr:col>4</xdr:col>
          <xdr:colOff>1038225</xdr:colOff>
          <xdr:row>12</xdr:row>
          <xdr:rowOff>238125</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1066800</xdr:colOff>
          <xdr:row>12</xdr:row>
          <xdr:rowOff>85725</xdr:rowOff>
        </xdr:from>
        <xdr:to>
          <xdr:col>6</xdr:col>
          <xdr:colOff>352425</xdr:colOff>
          <xdr:row>12</xdr:row>
          <xdr:rowOff>257175</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552450</xdr:colOff>
          <xdr:row>12</xdr:row>
          <xdr:rowOff>76200</xdr:rowOff>
        </xdr:from>
        <xdr:to>
          <xdr:col>5</xdr:col>
          <xdr:colOff>1152525</xdr:colOff>
          <xdr:row>12</xdr:row>
          <xdr:rowOff>247650</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58</xdr:row>
          <xdr:rowOff>76200</xdr:rowOff>
        </xdr:from>
        <xdr:to>
          <xdr:col>5</xdr:col>
          <xdr:colOff>866775</xdr:colOff>
          <xdr:row>58</xdr:row>
          <xdr:rowOff>200025</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Town/City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847725</xdr:colOff>
          <xdr:row>58</xdr:row>
          <xdr:rowOff>66675</xdr:rowOff>
        </xdr:from>
        <xdr:to>
          <xdr:col>6</xdr:col>
          <xdr:colOff>342900</xdr:colOff>
          <xdr:row>58</xdr:row>
          <xdr:rowOff>219075</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County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58</xdr:row>
          <xdr:rowOff>304800</xdr:rowOff>
        </xdr:from>
        <xdr:to>
          <xdr:col>5</xdr:col>
          <xdr:colOff>828675</xdr:colOff>
          <xdr:row>58</xdr:row>
          <xdr:rowOff>438150</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Contractor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58</xdr:row>
          <xdr:rowOff>66675</xdr:rowOff>
        </xdr:from>
        <xdr:to>
          <xdr:col>6</xdr:col>
          <xdr:colOff>962025</xdr:colOff>
          <xdr:row>58</xdr:row>
          <xdr:rowOff>209550</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514350</xdr:colOff>
          <xdr:row>31</xdr:row>
          <xdr:rowOff>19050</xdr:rowOff>
        </xdr:from>
        <xdr:to>
          <xdr:col>4</xdr:col>
          <xdr:colOff>942975</xdr:colOff>
          <xdr:row>32</xdr:row>
          <xdr:rowOff>0</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1104900</xdr:colOff>
          <xdr:row>30</xdr:row>
          <xdr:rowOff>257175</xdr:rowOff>
        </xdr:from>
        <xdr:to>
          <xdr:col>5</xdr:col>
          <xdr:colOff>247650</xdr:colOff>
          <xdr:row>31</xdr:row>
          <xdr:rowOff>257175</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6</xdr:row>
          <xdr:rowOff>0</xdr:rowOff>
        </xdr:from>
        <xdr:to>
          <xdr:col>4</xdr:col>
          <xdr:colOff>266700</xdr:colOff>
          <xdr:row>7</xdr:row>
          <xdr:rowOff>0</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Design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xdr:row>
          <xdr:rowOff>0</xdr:rowOff>
        </xdr:from>
        <xdr:to>
          <xdr:col>5</xdr:col>
          <xdr:colOff>0</xdr:colOff>
          <xdr:row>7</xdr:row>
          <xdr:rowOff>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Const.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6</xdr:row>
          <xdr:rowOff>19050</xdr:rowOff>
        </xdr:from>
        <xdr:to>
          <xdr:col>5</xdr:col>
          <xdr:colOff>1095375</xdr:colOff>
          <xdr:row>6</xdr:row>
          <xdr:rowOff>257175</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Procurement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1162050</xdr:colOff>
          <xdr:row>44</xdr:row>
          <xdr:rowOff>257175</xdr:rowOff>
        </xdr:from>
        <xdr:to>
          <xdr:col>6</xdr:col>
          <xdr:colOff>381000</xdr:colOff>
          <xdr:row>46</xdr:row>
          <xdr:rowOff>0</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51</xdr:row>
          <xdr:rowOff>257175</xdr:rowOff>
        </xdr:from>
        <xdr:to>
          <xdr:col>4</xdr:col>
          <xdr:colOff>904875</xdr:colOff>
          <xdr:row>52</xdr:row>
          <xdr:rowOff>257175</xdr:rowOff>
        </xdr:to>
        <xdr:sp macro="" textlink="">
          <xdr:nvSpPr>
            <xdr:cNvPr id="1080" name="Check Box 56" hidden="1">
              <a:extLst>
                <a:ext uri="{63B3BB69-23CF-44E3-9099-C40C66FF867C}">
                  <a14:compatExt spid="_x0000_s10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828675</xdr:colOff>
          <xdr:row>52</xdr:row>
          <xdr:rowOff>0</xdr:rowOff>
        </xdr:from>
        <xdr:to>
          <xdr:col>4</xdr:col>
          <xdr:colOff>1266825</xdr:colOff>
          <xdr:row>52</xdr:row>
          <xdr:rowOff>247650</xdr:rowOff>
        </xdr:to>
        <xdr:sp macro="" textlink="">
          <xdr:nvSpPr>
            <xdr:cNvPr id="1081" name="Check Box 57" hidden="1">
              <a:extLst>
                <a:ext uri="{63B3BB69-23CF-44E3-9099-C40C66FF867C}">
                  <a14:compatExt spid="_x0000_s10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30</xdr:row>
          <xdr:rowOff>19050</xdr:rowOff>
        </xdr:from>
        <xdr:to>
          <xdr:col>4</xdr:col>
          <xdr:colOff>914400</xdr:colOff>
          <xdr:row>31</xdr:row>
          <xdr:rowOff>9525</xdr:rowOff>
        </xdr:to>
        <xdr:sp macro="" textlink="">
          <xdr:nvSpPr>
            <xdr:cNvPr id="1090" name="Check Box 66" hidden="1">
              <a:extLst>
                <a:ext uri="{63B3BB69-23CF-44E3-9099-C40C66FF867C}">
                  <a14:compatExt spid="_x0000_s10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1104900</xdr:colOff>
          <xdr:row>30</xdr:row>
          <xdr:rowOff>19050</xdr:rowOff>
        </xdr:from>
        <xdr:to>
          <xdr:col>5</xdr:col>
          <xdr:colOff>190500</xdr:colOff>
          <xdr:row>30</xdr:row>
          <xdr:rowOff>247650</xdr:rowOff>
        </xdr:to>
        <xdr:sp macro="" textlink="">
          <xdr:nvSpPr>
            <xdr:cNvPr id="1091" name="Check Box 67" hidden="1">
              <a:extLst>
                <a:ext uri="{63B3BB69-23CF-44E3-9099-C40C66FF867C}">
                  <a14:compatExt spid="_x0000_s10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xdr:row>
          <xdr:rowOff>47625</xdr:rowOff>
        </xdr:from>
        <xdr:to>
          <xdr:col>6</xdr:col>
          <xdr:colOff>676275</xdr:colOff>
          <xdr:row>5</xdr:row>
          <xdr:rowOff>209550</xdr:rowOff>
        </xdr:to>
        <xdr:sp macro="" textlink="">
          <xdr:nvSpPr>
            <xdr:cNvPr id="1094" name="Check Box 70" hidden="1">
              <a:extLst>
                <a:ext uri="{63B3BB69-23CF-44E3-9099-C40C66FF867C}">
                  <a14:compatExt spid="_x0000_s10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723900</xdr:colOff>
          <xdr:row>5</xdr:row>
          <xdr:rowOff>38100</xdr:rowOff>
        </xdr:from>
        <xdr:to>
          <xdr:col>5</xdr:col>
          <xdr:colOff>1181100</xdr:colOff>
          <xdr:row>5</xdr:row>
          <xdr:rowOff>219075</xdr:rowOff>
        </xdr:to>
        <xdr:sp macro="" textlink="">
          <xdr:nvSpPr>
            <xdr:cNvPr id="1095" name="Check Box 71" hidden="1">
              <a:extLst>
                <a:ext uri="{63B3BB69-23CF-44E3-9099-C40C66FF867C}">
                  <a14:compatExt spid="_x0000_s10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38100</xdr:rowOff>
        </xdr:from>
        <xdr:to>
          <xdr:col>2</xdr:col>
          <xdr:colOff>1019175</xdr:colOff>
          <xdr:row>11</xdr:row>
          <xdr:rowOff>247650</xdr:rowOff>
        </xdr:to>
        <xdr:sp macro="" textlink="">
          <xdr:nvSpPr>
            <xdr:cNvPr id="1114" name="Check Box 90" hidden="1">
              <a:extLst>
                <a:ext uri="{63B3BB69-23CF-44E3-9099-C40C66FF867C}">
                  <a14:compatExt spid="_x0000_s11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100% HSIP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1028700</xdr:colOff>
          <xdr:row>11</xdr:row>
          <xdr:rowOff>38100</xdr:rowOff>
        </xdr:from>
        <xdr:to>
          <xdr:col>3</xdr:col>
          <xdr:colOff>304800</xdr:colOff>
          <xdr:row>12</xdr:row>
          <xdr:rowOff>0</xdr:rowOff>
        </xdr:to>
        <xdr:sp macro="" textlink="">
          <xdr:nvSpPr>
            <xdr:cNvPr id="1116" name="Check Box 92" hidden="1">
              <a:extLst>
                <a:ext uri="{63B3BB69-23CF-44E3-9099-C40C66FF867C}">
                  <a14:compatExt spid="_x0000_s1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94.3% HSIP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74</xdr:row>
          <xdr:rowOff>9525</xdr:rowOff>
        </xdr:from>
        <xdr:to>
          <xdr:col>4</xdr:col>
          <xdr:colOff>485775</xdr:colOff>
          <xdr:row>74</xdr:row>
          <xdr:rowOff>266700</xdr:rowOff>
        </xdr:to>
        <xdr:sp macro="" textlink="">
          <xdr:nvSpPr>
            <xdr:cNvPr id="1117" name="Check Box 93" hidden="1">
              <a:extLst>
                <a:ext uri="{63B3BB69-23CF-44E3-9099-C40C66FF867C}">
                  <a14:compatExt spid="_x0000_s1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74</xdr:row>
          <xdr:rowOff>0</xdr:rowOff>
        </xdr:from>
        <xdr:to>
          <xdr:col>4</xdr:col>
          <xdr:colOff>1000125</xdr:colOff>
          <xdr:row>74</xdr:row>
          <xdr:rowOff>266700</xdr:rowOff>
        </xdr:to>
        <xdr:sp macro="" textlink="">
          <xdr:nvSpPr>
            <xdr:cNvPr id="1118" name="Check Box 94" hidden="1">
              <a:extLst>
                <a:ext uri="{63B3BB69-23CF-44E3-9099-C40C66FF867C}">
                  <a14:compatExt spid="_x0000_s11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1428750</xdr:colOff>
          <xdr:row>69</xdr:row>
          <xdr:rowOff>0</xdr:rowOff>
        </xdr:from>
        <xdr:to>
          <xdr:col>7</xdr:col>
          <xdr:colOff>0</xdr:colOff>
          <xdr:row>69</xdr:row>
          <xdr:rowOff>0</xdr:rowOff>
        </xdr:to>
        <xdr:sp macro="" textlink="">
          <xdr:nvSpPr>
            <xdr:cNvPr id="1119" name="Check Box 95" hidden="1">
              <a:extLst>
                <a:ext uri="{63B3BB69-23CF-44E3-9099-C40C66FF867C}">
                  <a14:compatExt spid="_x0000_s11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69</xdr:row>
          <xdr:rowOff>0</xdr:rowOff>
        </xdr:from>
        <xdr:to>
          <xdr:col>7</xdr:col>
          <xdr:colOff>0</xdr:colOff>
          <xdr:row>69</xdr:row>
          <xdr:rowOff>0</xdr:rowOff>
        </xdr:to>
        <xdr:sp macro="" textlink="">
          <xdr:nvSpPr>
            <xdr:cNvPr id="1120" name="Check Box 96" hidden="1">
              <a:extLst>
                <a:ext uri="{63B3BB69-23CF-44E3-9099-C40C66FF867C}">
                  <a14:compatExt spid="_x0000_s11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66</xdr:row>
          <xdr:rowOff>0</xdr:rowOff>
        </xdr:from>
        <xdr:to>
          <xdr:col>5</xdr:col>
          <xdr:colOff>476250</xdr:colOff>
          <xdr:row>67</xdr:row>
          <xdr:rowOff>0</xdr:rowOff>
        </xdr:to>
        <xdr:sp macro="" textlink="">
          <xdr:nvSpPr>
            <xdr:cNvPr id="1121" name="Check Box 97" hidden="1">
              <a:extLst>
                <a:ext uri="{63B3BB69-23CF-44E3-9099-C40C66FF867C}">
                  <a14:compatExt spid="_x0000_s11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523875</xdr:colOff>
          <xdr:row>64</xdr:row>
          <xdr:rowOff>400050</xdr:rowOff>
        </xdr:from>
        <xdr:to>
          <xdr:col>5</xdr:col>
          <xdr:colOff>1000125</xdr:colOff>
          <xdr:row>67</xdr:row>
          <xdr:rowOff>19050</xdr:rowOff>
        </xdr:to>
        <xdr:sp macro="" textlink="">
          <xdr:nvSpPr>
            <xdr:cNvPr id="1122" name="Check Box 98" hidden="1">
              <a:extLst>
                <a:ext uri="{63B3BB69-23CF-44E3-9099-C40C66FF867C}">
                  <a14:compatExt spid="_x0000_s11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495300</xdr:colOff>
          <xdr:row>43</xdr:row>
          <xdr:rowOff>704850</xdr:rowOff>
        </xdr:from>
        <xdr:to>
          <xdr:col>5</xdr:col>
          <xdr:colOff>914400</xdr:colOff>
          <xdr:row>45</xdr:row>
          <xdr:rowOff>0</xdr:rowOff>
        </xdr:to>
        <xdr:sp macro="" textlink="">
          <xdr:nvSpPr>
            <xdr:cNvPr id="1130" name="Check Box 106" hidden="1">
              <a:extLst>
                <a:ext uri="{63B3BB69-23CF-44E3-9099-C40C66FF867C}">
                  <a14:compatExt spid="_x0000_s11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54</xdr:row>
          <xdr:rowOff>9525</xdr:rowOff>
        </xdr:from>
        <xdr:to>
          <xdr:col>5</xdr:col>
          <xdr:colOff>647700</xdr:colOff>
          <xdr:row>55</xdr:row>
          <xdr:rowOff>0</xdr:rowOff>
        </xdr:to>
        <xdr:sp macro="" textlink="">
          <xdr:nvSpPr>
            <xdr:cNvPr id="1132" name="Check Box 108" hidden="1">
              <a:extLst>
                <a:ext uri="{63B3BB69-23CF-44E3-9099-C40C66FF867C}">
                  <a14:compatExt spid="_x0000_s11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53</xdr:row>
          <xdr:rowOff>342900</xdr:rowOff>
        </xdr:from>
        <xdr:to>
          <xdr:col>5</xdr:col>
          <xdr:colOff>1038225</xdr:colOff>
          <xdr:row>55</xdr:row>
          <xdr:rowOff>0</xdr:rowOff>
        </xdr:to>
        <xdr:sp macro="" textlink="">
          <xdr:nvSpPr>
            <xdr:cNvPr id="1133" name="Check Box 109" hidden="1">
              <a:extLst>
                <a:ext uri="{63B3BB69-23CF-44E3-9099-C40C66FF867C}">
                  <a14:compatExt spid="_x0000_s11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75</xdr:row>
          <xdr:rowOff>19050</xdr:rowOff>
        </xdr:from>
        <xdr:to>
          <xdr:col>4</xdr:col>
          <xdr:colOff>438150</xdr:colOff>
          <xdr:row>75</xdr:row>
          <xdr:rowOff>257175</xdr:rowOff>
        </xdr:to>
        <xdr:sp macro="" textlink="">
          <xdr:nvSpPr>
            <xdr:cNvPr id="1136" name="Check Box 112" hidden="1">
              <a:extLst>
                <a:ext uri="{63B3BB69-23CF-44E3-9099-C40C66FF867C}">
                  <a14:compatExt spid="_x0000_s11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75</xdr:row>
          <xdr:rowOff>0</xdr:rowOff>
        </xdr:from>
        <xdr:to>
          <xdr:col>4</xdr:col>
          <xdr:colOff>942975</xdr:colOff>
          <xdr:row>76</xdr:row>
          <xdr:rowOff>0</xdr:rowOff>
        </xdr:to>
        <xdr:sp macro="" textlink="">
          <xdr:nvSpPr>
            <xdr:cNvPr id="1137" name="Check Box 113" hidden="1">
              <a:extLst>
                <a:ext uri="{63B3BB69-23CF-44E3-9099-C40C66FF867C}">
                  <a14:compatExt spid="_x0000_s11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92</xdr:row>
          <xdr:rowOff>0</xdr:rowOff>
        </xdr:from>
        <xdr:to>
          <xdr:col>6</xdr:col>
          <xdr:colOff>514350</xdr:colOff>
          <xdr:row>92</xdr:row>
          <xdr:rowOff>257175</xdr:rowOff>
        </xdr:to>
        <xdr:sp macro="" textlink="">
          <xdr:nvSpPr>
            <xdr:cNvPr id="1151" name="Check Box 127" hidden="1">
              <a:extLst>
                <a:ext uri="{63B3BB69-23CF-44E3-9099-C40C66FF867C}">
                  <a14:compatExt spid="_x0000_s11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92</xdr:row>
          <xdr:rowOff>9525</xdr:rowOff>
        </xdr:from>
        <xdr:to>
          <xdr:col>6</xdr:col>
          <xdr:colOff>1114425</xdr:colOff>
          <xdr:row>92</xdr:row>
          <xdr:rowOff>257175</xdr:rowOff>
        </xdr:to>
        <xdr:sp macro="" textlink="">
          <xdr:nvSpPr>
            <xdr:cNvPr id="1152" name="Check Box 128" hidden="1">
              <a:extLst>
                <a:ext uri="{63B3BB69-23CF-44E3-9099-C40C66FF867C}">
                  <a14:compatExt spid="_x0000_s11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xdr:row>
          <xdr:rowOff>28575</xdr:rowOff>
        </xdr:from>
        <xdr:to>
          <xdr:col>4</xdr:col>
          <xdr:colOff>400050</xdr:colOff>
          <xdr:row>6</xdr:row>
          <xdr:rowOff>9525</xdr:rowOff>
        </xdr:to>
        <xdr:sp macro="" textlink="">
          <xdr:nvSpPr>
            <xdr:cNvPr id="1157" name="Check Box 133" hidden="1">
              <a:extLst>
                <a:ext uri="{63B3BB69-23CF-44E3-9099-C40C66FF867C}">
                  <a14:compatExt spid="_x0000_s11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5</xdr:row>
          <xdr:rowOff>19050</xdr:rowOff>
        </xdr:from>
        <xdr:to>
          <xdr:col>4</xdr:col>
          <xdr:colOff>914400</xdr:colOff>
          <xdr:row>6</xdr:row>
          <xdr:rowOff>19050</xdr:rowOff>
        </xdr:to>
        <xdr:sp macro="" textlink="">
          <xdr:nvSpPr>
            <xdr:cNvPr id="1158" name="Check Box 134" hidden="1">
              <a:extLst>
                <a:ext uri="{63B3BB69-23CF-44E3-9099-C40C66FF867C}">
                  <a14:compatExt spid="_x0000_s11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94</xdr:row>
          <xdr:rowOff>9525</xdr:rowOff>
        </xdr:from>
        <xdr:to>
          <xdr:col>5</xdr:col>
          <xdr:colOff>942975</xdr:colOff>
          <xdr:row>94</xdr:row>
          <xdr:rowOff>228600</xdr:rowOff>
        </xdr:to>
        <xdr:sp macro="" textlink="">
          <xdr:nvSpPr>
            <xdr:cNvPr id="1161" name="Check Box 137" hidden="1">
              <a:extLst>
                <a:ext uri="{63B3BB69-23CF-44E3-9099-C40C66FF867C}">
                  <a14:compatExt spid="_x0000_s11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895350</xdr:colOff>
          <xdr:row>93</xdr:row>
          <xdr:rowOff>238125</xdr:rowOff>
        </xdr:from>
        <xdr:to>
          <xdr:col>6</xdr:col>
          <xdr:colOff>171450</xdr:colOff>
          <xdr:row>95</xdr:row>
          <xdr:rowOff>9525</xdr:rowOff>
        </xdr:to>
        <xdr:sp macro="" textlink="">
          <xdr:nvSpPr>
            <xdr:cNvPr id="1162" name="Check Box 138" hidden="1">
              <a:extLst>
                <a:ext uri="{63B3BB69-23CF-44E3-9099-C40C66FF867C}">
                  <a14:compatExt spid="_x0000_s11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97</xdr:row>
          <xdr:rowOff>0</xdr:rowOff>
        </xdr:from>
        <xdr:to>
          <xdr:col>7</xdr:col>
          <xdr:colOff>0</xdr:colOff>
          <xdr:row>97</xdr:row>
          <xdr:rowOff>0</xdr:rowOff>
        </xdr:to>
        <xdr:sp macro="" textlink="">
          <xdr:nvSpPr>
            <xdr:cNvPr id="1185" name="Check Box 161" hidden="1">
              <a:extLst>
                <a:ext uri="{63B3BB69-23CF-44E3-9099-C40C66FF867C}">
                  <a14:compatExt spid="_x0000_s11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96</xdr:row>
          <xdr:rowOff>0</xdr:rowOff>
        </xdr:from>
        <xdr:to>
          <xdr:col>6</xdr:col>
          <xdr:colOff>504825</xdr:colOff>
          <xdr:row>96</xdr:row>
          <xdr:rowOff>247650</xdr:rowOff>
        </xdr:to>
        <xdr:sp macro="" textlink="">
          <xdr:nvSpPr>
            <xdr:cNvPr id="1186" name="Check Box 162" hidden="1">
              <a:extLst>
                <a:ext uri="{63B3BB69-23CF-44E3-9099-C40C66FF867C}">
                  <a14:compatExt spid="_x0000_s11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98</xdr:row>
          <xdr:rowOff>0</xdr:rowOff>
        </xdr:from>
        <xdr:to>
          <xdr:col>7</xdr:col>
          <xdr:colOff>0</xdr:colOff>
          <xdr:row>98</xdr:row>
          <xdr:rowOff>0</xdr:rowOff>
        </xdr:to>
        <xdr:sp macro="" textlink="">
          <xdr:nvSpPr>
            <xdr:cNvPr id="1187" name="Check Box 163" hidden="1">
              <a:extLst>
                <a:ext uri="{63B3BB69-23CF-44E3-9099-C40C66FF867C}">
                  <a14:compatExt spid="_x0000_s11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561975</xdr:colOff>
          <xdr:row>96</xdr:row>
          <xdr:rowOff>0</xdr:rowOff>
        </xdr:from>
        <xdr:to>
          <xdr:col>6</xdr:col>
          <xdr:colOff>1085850</xdr:colOff>
          <xdr:row>96</xdr:row>
          <xdr:rowOff>247650</xdr:rowOff>
        </xdr:to>
        <xdr:sp macro="" textlink="">
          <xdr:nvSpPr>
            <xdr:cNvPr id="1188" name="Check Box 164" hidden="1">
              <a:extLst>
                <a:ext uri="{63B3BB69-23CF-44E3-9099-C40C66FF867C}">
                  <a14:compatExt spid="_x0000_s11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38</xdr:row>
          <xdr:rowOff>9525</xdr:rowOff>
        </xdr:from>
        <xdr:to>
          <xdr:col>5</xdr:col>
          <xdr:colOff>133350</xdr:colOff>
          <xdr:row>38</xdr:row>
          <xdr:rowOff>247650</xdr:rowOff>
        </xdr:to>
        <xdr:sp macro="" textlink="">
          <xdr:nvSpPr>
            <xdr:cNvPr id="1199" name="Check Box 175" hidden="1">
              <a:extLst>
                <a:ext uri="{63B3BB69-23CF-44E3-9099-C40C66FF867C}">
                  <a14:compatExt spid="_x0000_s11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1323975</xdr:colOff>
          <xdr:row>34</xdr:row>
          <xdr:rowOff>0</xdr:rowOff>
        </xdr:from>
        <xdr:to>
          <xdr:col>5</xdr:col>
          <xdr:colOff>390525</xdr:colOff>
          <xdr:row>34</xdr:row>
          <xdr:rowOff>257175</xdr:rowOff>
        </xdr:to>
        <xdr:sp macro="" textlink="">
          <xdr:nvSpPr>
            <xdr:cNvPr id="1202" name="Check Box 178" hidden="1">
              <a:extLst>
                <a:ext uri="{63B3BB69-23CF-44E3-9099-C40C66FF867C}">
                  <a14:compatExt spid="_x0000_s12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34</xdr:row>
          <xdr:rowOff>19050</xdr:rowOff>
        </xdr:from>
        <xdr:to>
          <xdr:col>5</xdr:col>
          <xdr:colOff>942975</xdr:colOff>
          <xdr:row>34</xdr:row>
          <xdr:rowOff>257175</xdr:rowOff>
        </xdr:to>
        <xdr:sp macro="" textlink="">
          <xdr:nvSpPr>
            <xdr:cNvPr id="1203" name="Check Box 179" hidden="1">
              <a:extLst>
                <a:ext uri="{63B3BB69-23CF-44E3-9099-C40C66FF867C}">
                  <a14:compatExt spid="_x0000_s12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xdr:row>
          <xdr:rowOff>0</xdr:rowOff>
        </xdr:from>
        <xdr:to>
          <xdr:col>6</xdr:col>
          <xdr:colOff>1238250</xdr:colOff>
          <xdr:row>7</xdr:row>
          <xdr:rowOff>0</xdr:rowOff>
        </xdr:to>
        <xdr:sp macro="" textlink="">
          <xdr:nvSpPr>
            <xdr:cNvPr id="1205" name="Check Box 181" hidden="1">
              <a:extLst>
                <a:ext uri="{63B3BB69-23CF-44E3-9099-C40C66FF867C}">
                  <a14:compatExt spid="_x0000_s12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Non-Infrastructure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11</xdr:row>
          <xdr:rowOff>28575</xdr:rowOff>
        </xdr:from>
        <xdr:to>
          <xdr:col>4</xdr:col>
          <xdr:colOff>1228725</xdr:colOff>
          <xdr:row>11</xdr:row>
          <xdr:rowOff>257175</xdr:rowOff>
        </xdr:to>
        <xdr:sp macro="" textlink="">
          <xdr:nvSpPr>
            <xdr:cNvPr id="1207" name="Check Box 183" hidden="1">
              <a:extLst>
                <a:ext uri="{63B3BB69-23CF-44E3-9099-C40C66FF867C}">
                  <a14:compatExt spid="_x0000_s12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94.34% HSIP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18</xdr:row>
          <xdr:rowOff>9525</xdr:rowOff>
        </xdr:from>
        <xdr:to>
          <xdr:col>6</xdr:col>
          <xdr:colOff>0</xdr:colOff>
          <xdr:row>18</xdr:row>
          <xdr:rowOff>247650</xdr:rowOff>
        </xdr:to>
        <xdr:sp macro="" textlink="">
          <xdr:nvSpPr>
            <xdr:cNvPr id="1212" name="Check Box 188" hidden="1">
              <a:extLst>
                <a:ext uri="{63B3BB69-23CF-44E3-9099-C40C66FF867C}">
                  <a14:compatExt spid="_x0000_s12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18</xdr:row>
          <xdr:rowOff>28575</xdr:rowOff>
        </xdr:from>
        <xdr:to>
          <xdr:col>6</xdr:col>
          <xdr:colOff>428625</xdr:colOff>
          <xdr:row>18</xdr:row>
          <xdr:rowOff>247650</xdr:rowOff>
        </xdr:to>
        <xdr:sp macro="" textlink="">
          <xdr:nvSpPr>
            <xdr:cNvPr id="1213" name="Check Box 189" hidden="1">
              <a:extLst>
                <a:ext uri="{63B3BB69-23CF-44E3-9099-C40C66FF867C}">
                  <a14:compatExt spid="_x0000_s12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1428750</xdr:colOff>
          <xdr:row>56</xdr:row>
          <xdr:rowOff>0</xdr:rowOff>
        </xdr:from>
        <xdr:to>
          <xdr:col>7</xdr:col>
          <xdr:colOff>0</xdr:colOff>
          <xdr:row>56</xdr:row>
          <xdr:rowOff>0</xdr:rowOff>
        </xdr:to>
        <xdr:sp macro="" textlink="">
          <xdr:nvSpPr>
            <xdr:cNvPr id="1214" name="Check Box 190" hidden="1">
              <a:extLst>
                <a:ext uri="{63B3BB69-23CF-44E3-9099-C40C66FF867C}">
                  <a14:compatExt spid="_x0000_s12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56</xdr:row>
          <xdr:rowOff>0</xdr:rowOff>
        </xdr:from>
        <xdr:to>
          <xdr:col>7</xdr:col>
          <xdr:colOff>0</xdr:colOff>
          <xdr:row>56</xdr:row>
          <xdr:rowOff>0</xdr:rowOff>
        </xdr:to>
        <xdr:sp macro="" textlink="">
          <xdr:nvSpPr>
            <xdr:cNvPr id="1215" name="Check Box 191" hidden="1">
              <a:extLst>
                <a:ext uri="{63B3BB69-23CF-44E3-9099-C40C66FF867C}">
                  <a14:compatExt spid="_x0000_s12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923925</xdr:colOff>
          <xdr:row>40</xdr:row>
          <xdr:rowOff>9525</xdr:rowOff>
        </xdr:from>
        <xdr:to>
          <xdr:col>6</xdr:col>
          <xdr:colOff>104775</xdr:colOff>
          <xdr:row>41</xdr:row>
          <xdr:rowOff>9525</xdr:rowOff>
        </xdr:to>
        <xdr:sp macro="" textlink="">
          <xdr:nvSpPr>
            <xdr:cNvPr id="1218" name="Check Box 194" hidden="1">
              <a:extLst>
                <a:ext uri="{63B3BB69-23CF-44E3-9099-C40C66FF867C}">
                  <a14:compatExt spid="_x0000_s12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40</xdr:row>
          <xdr:rowOff>9525</xdr:rowOff>
        </xdr:from>
        <xdr:to>
          <xdr:col>6</xdr:col>
          <xdr:colOff>895350</xdr:colOff>
          <xdr:row>41</xdr:row>
          <xdr:rowOff>0</xdr:rowOff>
        </xdr:to>
        <xdr:sp macro="" textlink="">
          <xdr:nvSpPr>
            <xdr:cNvPr id="1219" name="Check Box 195" hidden="1">
              <a:extLst>
                <a:ext uri="{63B3BB69-23CF-44E3-9099-C40C66FF867C}">
                  <a14:compatExt spid="_x0000_s12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71</xdr:row>
          <xdr:rowOff>9525</xdr:rowOff>
        </xdr:from>
        <xdr:to>
          <xdr:col>6</xdr:col>
          <xdr:colOff>609600</xdr:colOff>
          <xdr:row>71</xdr:row>
          <xdr:rowOff>409575</xdr:rowOff>
        </xdr:to>
        <xdr:sp macro="" textlink="">
          <xdr:nvSpPr>
            <xdr:cNvPr id="1222" name="Check Box 198" hidden="1">
              <a:extLst>
                <a:ext uri="{63B3BB69-23CF-44E3-9099-C40C66FF867C}">
                  <a14:compatExt spid="_x0000_s12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16</xdr:row>
          <xdr:rowOff>19050</xdr:rowOff>
        </xdr:from>
        <xdr:to>
          <xdr:col>5</xdr:col>
          <xdr:colOff>676275</xdr:colOff>
          <xdr:row>16</xdr:row>
          <xdr:rowOff>266700</xdr:rowOff>
        </xdr:to>
        <xdr:sp macro="" textlink="">
          <xdr:nvSpPr>
            <xdr:cNvPr id="1227" name="Check Box 203" hidden="1">
              <a:extLst>
                <a:ext uri="{63B3BB69-23CF-44E3-9099-C40C66FF867C}">
                  <a14:compatExt spid="_x0000_s12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FY27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0</xdr:rowOff>
        </xdr:from>
        <xdr:to>
          <xdr:col>6</xdr:col>
          <xdr:colOff>0</xdr:colOff>
          <xdr:row>16</xdr:row>
          <xdr:rowOff>0</xdr:rowOff>
        </xdr:to>
        <xdr:sp macro="" textlink="">
          <xdr:nvSpPr>
            <xdr:cNvPr id="1231" name="Check Box 207" hidden="1">
              <a:extLst>
                <a:ext uri="{63B3BB69-23CF-44E3-9099-C40C66FF867C}">
                  <a14:compatExt spid="_x0000_s12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FY21*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15</xdr:row>
          <xdr:rowOff>47625</xdr:rowOff>
        </xdr:from>
        <xdr:to>
          <xdr:col>5</xdr:col>
          <xdr:colOff>676275</xdr:colOff>
          <xdr:row>15</xdr:row>
          <xdr:rowOff>323850</xdr:rowOff>
        </xdr:to>
        <xdr:sp macro="" textlink="">
          <xdr:nvSpPr>
            <xdr:cNvPr id="1234" name="Check Box 210" hidden="1">
              <a:extLst>
                <a:ext uri="{63B3BB69-23CF-44E3-9099-C40C66FF867C}">
                  <a14:compatExt spid="_x0000_s12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FY27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123825</xdr:rowOff>
        </xdr:from>
        <xdr:to>
          <xdr:col>6</xdr:col>
          <xdr:colOff>0</xdr:colOff>
          <xdr:row>16</xdr:row>
          <xdr:rowOff>266700</xdr:rowOff>
        </xdr:to>
        <xdr:sp macro="" textlink="">
          <xdr:nvSpPr>
            <xdr:cNvPr id="1235" name="Check Box 211" hidden="1">
              <a:extLst>
                <a:ext uri="{63B3BB69-23CF-44E3-9099-C40C66FF867C}">
                  <a14:compatExt spid="_x0000_s12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FY22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17</xdr:row>
          <xdr:rowOff>57150</xdr:rowOff>
        </xdr:from>
        <xdr:to>
          <xdr:col>3</xdr:col>
          <xdr:colOff>390525</xdr:colOff>
          <xdr:row>17</xdr:row>
          <xdr:rowOff>323850</xdr:rowOff>
        </xdr:to>
        <xdr:sp macro="" textlink="">
          <xdr:nvSpPr>
            <xdr:cNvPr id="1236" name="Check Box 212" hidden="1">
              <a:extLst>
                <a:ext uri="{63B3BB69-23CF-44E3-9099-C40C66FF867C}">
                  <a14:compatExt spid="_x0000_s12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FY27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1323975</xdr:colOff>
          <xdr:row>42</xdr:row>
          <xdr:rowOff>9525</xdr:rowOff>
        </xdr:from>
        <xdr:to>
          <xdr:col>5</xdr:col>
          <xdr:colOff>581025</xdr:colOff>
          <xdr:row>43</xdr:row>
          <xdr:rowOff>9525</xdr:rowOff>
        </xdr:to>
        <xdr:sp macro="" textlink="">
          <xdr:nvSpPr>
            <xdr:cNvPr id="1237" name="Check Box 213" hidden="1">
              <a:extLst>
                <a:ext uri="{63B3BB69-23CF-44E3-9099-C40C66FF867C}">
                  <a14:compatExt spid="_x0000_s12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41</xdr:row>
          <xdr:rowOff>704850</xdr:rowOff>
        </xdr:from>
        <xdr:to>
          <xdr:col>5</xdr:col>
          <xdr:colOff>895350</xdr:colOff>
          <xdr:row>43</xdr:row>
          <xdr:rowOff>0</xdr:rowOff>
        </xdr:to>
        <xdr:sp macro="" textlink="">
          <xdr:nvSpPr>
            <xdr:cNvPr id="1238" name="Check Box 214" hidden="1">
              <a:extLst>
                <a:ext uri="{63B3BB69-23CF-44E3-9099-C40C66FF867C}">
                  <a14:compatExt spid="_x0000_s12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102</xdr:row>
          <xdr:rowOff>0</xdr:rowOff>
        </xdr:from>
        <xdr:to>
          <xdr:col>7</xdr:col>
          <xdr:colOff>0</xdr:colOff>
          <xdr:row>102</xdr:row>
          <xdr:rowOff>0</xdr:rowOff>
        </xdr:to>
        <xdr:sp macro="" textlink="">
          <xdr:nvSpPr>
            <xdr:cNvPr id="1240" name="Check Box 216" hidden="1">
              <a:extLst>
                <a:ext uri="{63B3BB69-23CF-44E3-9099-C40C66FF867C}">
                  <a14:compatExt spid="_x0000_s12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102</xdr:row>
          <xdr:rowOff>0</xdr:rowOff>
        </xdr:from>
        <xdr:to>
          <xdr:col>7</xdr:col>
          <xdr:colOff>0</xdr:colOff>
          <xdr:row>102</xdr:row>
          <xdr:rowOff>0</xdr:rowOff>
        </xdr:to>
        <xdr:sp macro="" textlink="">
          <xdr:nvSpPr>
            <xdr:cNvPr id="1241" name="Check Box 217" hidden="1">
              <a:extLst>
                <a:ext uri="{63B3BB69-23CF-44E3-9099-C40C66FF867C}">
                  <a14:compatExt spid="_x0000_s12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64</xdr:row>
          <xdr:rowOff>0</xdr:rowOff>
        </xdr:from>
        <xdr:to>
          <xdr:col>7</xdr:col>
          <xdr:colOff>0</xdr:colOff>
          <xdr:row>64</xdr:row>
          <xdr:rowOff>0</xdr:rowOff>
        </xdr:to>
        <xdr:sp macro="" textlink="">
          <xdr:nvSpPr>
            <xdr:cNvPr id="1248" name="Check Box 224" hidden="1">
              <a:extLst>
                <a:ext uri="{63B3BB69-23CF-44E3-9099-C40C66FF867C}">
                  <a14:compatExt spid="_x0000_s12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64</xdr:row>
          <xdr:rowOff>0</xdr:rowOff>
        </xdr:from>
        <xdr:to>
          <xdr:col>7</xdr:col>
          <xdr:colOff>0</xdr:colOff>
          <xdr:row>64</xdr:row>
          <xdr:rowOff>0</xdr:rowOff>
        </xdr:to>
        <xdr:sp macro="" textlink="">
          <xdr:nvSpPr>
            <xdr:cNvPr id="1249" name="Check Box 225" hidden="1">
              <a:extLst>
                <a:ext uri="{63B3BB69-23CF-44E3-9099-C40C66FF867C}">
                  <a14:compatExt spid="_x0000_s12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1428750</xdr:colOff>
          <xdr:row>58</xdr:row>
          <xdr:rowOff>0</xdr:rowOff>
        </xdr:from>
        <xdr:to>
          <xdr:col>7</xdr:col>
          <xdr:colOff>0</xdr:colOff>
          <xdr:row>58</xdr:row>
          <xdr:rowOff>0</xdr:rowOff>
        </xdr:to>
        <xdr:sp macro="" textlink="">
          <xdr:nvSpPr>
            <xdr:cNvPr id="1253" name="Check Box 229" hidden="1">
              <a:extLst>
                <a:ext uri="{63B3BB69-23CF-44E3-9099-C40C66FF867C}">
                  <a14:compatExt spid="_x0000_s12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58</xdr:row>
          <xdr:rowOff>0</xdr:rowOff>
        </xdr:from>
        <xdr:to>
          <xdr:col>7</xdr:col>
          <xdr:colOff>0</xdr:colOff>
          <xdr:row>58</xdr:row>
          <xdr:rowOff>0</xdr:rowOff>
        </xdr:to>
        <xdr:sp macro="" textlink="">
          <xdr:nvSpPr>
            <xdr:cNvPr id="1255" name="Check Box 231" hidden="1">
              <a:extLst>
                <a:ext uri="{63B3BB69-23CF-44E3-9099-C40C66FF867C}">
                  <a14:compatExt spid="_x0000_s12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71</xdr:row>
          <xdr:rowOff>0</xdr:rowOff>
        </xdr:from>
        <xdr:to>
          <xdr:col>7</xdr:col>
          <xdr:colOff>0</xdr:colOff>
          <xdr:row>71</xdr:row>
          <xdr:rowOff>0</xdr:rowOff>
        </xdr:to>
        <xdr:sp macro="" textlink="">
          <xdr:nvSpPr>
            <xdr:cNvPr id="1257" name="Check Box 233" hidden="1">
              <a:extLst>
                <a:ext uri="{63B3BB69-23CF-44E3-9099-C40C66FF867C}">
                  <a14:compatExt spid="_x0000_s12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71</xdr:row>
          <xdr:rowOff>0</xdr:rowOff>
        </xdr:from>
        <xdr:to>
          <xdr:col>7</xdr:col>
          <xdr:colOff>0</xdr:colOff>
          <xdr:row>71</xdr:row>
          <xdr:rowOff>0</xdr:rowOff>
        </xdr:to>
        <xdr:sp macro="" textlink="">
          <xdr:nvSpPr>
            <xdr:cNvPr id="1259" name="Check Box 235" hidden="1">
              <a:extLst>
                <a:ext uri="{63B3BB69-23CF-44E3-9099-C40C66FF867C}">
                  <a14:compatExt spid="_x0000_s12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103</xdr:row>
          <xdr:rowOff>0</xdr:rowOff>
        </xdr:from>
        <xdr:to>
          <xdr:col>6</xdr:col>
          <xdr:colOff>552450</xdr:colOff>
          <xdr:row>104</xdr:row>
          <xdr:rowOff>19050</xdr:rowOff>
        </xdr:to>
        <xdr:sp macro="" textlink="">
          <xdr:nvSpPr>
            <xdr:cNvPr id="1267" name="Check Box 243" hidden="1">
              <a:extLst>
                <a:ext uri="{63B3BB69-23CF-44E3-9099-C40C66FF867C}">
                  <a14:compatExt spid="_x0000_s12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110</xdr:row>
          <xdr:rowOff>0</xdr:rowOff>
        </xdr:from>
        <xdr:to>
          <xdr:col>7</xdr:col>
          <xdr:colOff>0</xdr:colOff>
          <xdr:row>110</xdr:row>
          <xdr:rowOff>0</xdr:rowOff>
        </xdr:to>
        <xdr:sp macro="" textlink="">
          <xdr:nvSpPr>
            <xdr:cNvPr id="1269" name="Check Box 245" hidden="1">
              <a:extLst>
                <a:ext uri="{63B3BB69-23CF-44E3-9099-C40C66FF867C}">
                  <a14:compatExt spid="_x0000_s12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723900</xdr:colOff>
          <xdr:row>16</xdr:row>
          <xdr:rowOff>0</xdr:rowOff>
        </xdr:from>
        <xdr:to>
          <xdr:col>6</xdr:col>
          <xdr:colOff>76200</xdr:colOff>
          <xdr:row>16</xdr:row>
          <xdr:rowOff>276225</xdr:rowOff>
        </xdr:to>
        <xdr:sp macro="" textlink="">
          <xdr:nvSpPr>
            <xdr:cNvPr id="1276" name="Check Box 252" hidden="1">
              <a:extLst>
                <a:ext uri="{63B3BB69-23CF-44E3-9099-C40C66FF867C}">
                  <a14:compatExt spid="_x0000_s12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FY28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59</xdr:row>
          <xdr:rowOff>38100</xdr:rowOff>
        </xdr:from>
        <xdr:to>
          <xdr:col>5</xdr:col>
          <xdr:colOff>809625</xdr:colOff>
          <xdr:row>59</xdr:row>
          <xdr:rowOff>209550</xdr:rowOff>
        </xdr:to>
        <xdr:sp macro="" textlink="">
          <xdr:nvSpPr>
            <xdr:cNvPr id="1278" name="Check Box 254" hidden="1">
              <a:extLst>
                <a:ext uri="{63B3BB69-23CF-44E3-9099-C40C66FF867C}">
                  <a14:compatExt spid="_x0000_s12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647700</xdr:colOff>
          <xdr:row>59</xdr:row>
          <xdr:rowOff>47625</xdr:rowOff>
        </xdr:from>
        <xdr:to>
          <xdr:col>5</xdr:col>
          <xdr:colOff>1190625</xdr:colOff>
          <xdr:row>59</xdr:row>
          <xdr:rowOff>219075</xdr:rowOff>
        </xdr:to>
        <xdr:sp macro="" textlink="">
          <xdr:nvSpPr>
            <xdr:cNvPr id="1280" name="Check Box 256" hidden="1">
              <a:extLst>
                <a:ext uri="{63B3BB69-23CF-44E3-9099-C40C66FF867C}">
                  <a14:compatExt spid="_x0000_s12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60</xdr:row>
          <xdr:rowOff>47625</xdr:rowOff>
        </xdr:from>
        <xdr:to>
          <xdr:col>6</xdr:col>
          <xdr:colOff>619125</xdr:colOff>
          <xdr:row>60</xdr:row>
          <xdr:rowOff>209550</xdr:rowOff>
        </xdr:to>
        <xdr:sp macro="" textlink="">
          <xdr:nvSpPr>
            <xdr:cNvPr id="1282" name="Check Box 258" hidden="1">
              <a:extLst>
                <a:ext uri="{63B3BB69-23CF-44E3-9099-C40C66FF867C}">
                  <a14:compatExt spid="_x0000_s12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60</xdr:row>
          <xdr:rowOff>47625</xdr:rowOff>
        </xdr:from>
        <xdr:to>
          <xdr:col>6</xdr:col>
          <xdr:colOff>1143000</xdr:colOff>
          <xdr:row>60</xdr:row>
          <xdr:rowOff>219075</xdr:rowOff>
        </xdr:to>
        <xdr:sp macro="" textlink="">
          <xdr:nvSpPr>
            <xdr:cNvPr id="1284" name="Check Box 260" hidden="1">
              <a:extLst>
                <a:ext uri="{63B3BB69-23CF-44E3-9099-C40C66FF867C}">
                  <a14:compatExt spid="_x0000_s12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63</xdr:row>
          <xdr:rowOff>38100</xdr:rowOff>
        </xdr:from>
        <xdr:to>
          <xdr:col>6</xdr:col>
          <xdr:colOff>1076325</xdr:colOff>
          <xdr:row>63</xdr:row>
          <xdr:rowOff>571500</xdr:rowOff>
        </xdr:to>
        <xdr:sp macro="" textlink="">
          <xdr:nvSpPr>
            <xdr:cNvPr id="1286" name="Check Box 262" hidden="1">
              <a:extLst>
                <a:ext uri="{63B3BB69-23CF-44E3-9099-C40C66FF867C}">
                  <a14:compatExt spid="_x0000_s12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63</xdr:row>
          <xdr:rowOff>19050</xdr:rowOff>
        </xdr:from>
        <xdr:to>
          <xdr:col>6</xdr:col>
          <xdr:colOff>571500</xdr:colOff>
          <xdr:row>64</xdr:row>
          <xdr:rowOff>0</xdr:rowOff>
        </xdr:to>
        <xdr:sp macro="" textlink="">
          <xdr:nvSpPr>
            <xdr:cNvPr id="1287" name="Check Box 263" hidden="1">
              <a:extLst>
                <a:ext uri="{63B3BB69-23CF-44E3-9099-C40C66FF867C}">
                  <a14:compatExt spid="_x0000_s12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952500</xdr:colOff>
          <xdr:row>44</xdr:row>
          <xdr:rowOff>9525</xdr:rowOff>
        </xdr:from>
        <xdr:to>
          <xdr:col>6</xdr:col>
          <xdr:colOff>114300</xdr:colOff>
          <xdr:row>44</xdr:row>
          <xdr:rowOff>257175</xdr:rowOff>
        </xdr:to>
        <xdr:sp macro="" textlink="">
          <xdr:nvSpPr>
            <xdr:cNvPr id="1293" name="Check Box 269" hidden="1">
              <a:extLst>
                <a:ext uri="{63B3BB69-23CF-44E3-9099-C40C66FF867C}">
                  <a14:compatExt spid="_x0000_s12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447675</xdr:colOff>
          <xdr:row>45</xdr:row>
          <xdr:rowOff>0</xdr:rowOff>
        </xdr:from>
        <xdr:to>
          <xdr:col>6</xdr:col>
          <xdr:colOff>866775</xdr:colOff>
          <xdr:row>46</xdr:row>
          <xdr:rowOff>9525</xdr:rowOff>
        </xdr:to>
        <xdr:sp macro="" textlink="">
          <xdr:nvSpPr>
            <xdr:cNvPr id="1294" name="Check Box 270" hidden="1">
              <a:extLst>
                <a:ext uri="{63B3BB69-23CF-44E3-9099-C40C66FF867C}">
                  <a14:compatExt spid="_x0000_s12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447675</xdr:colOff>
          <xdr:row>68</xdr:row>
          <xdr:rowOff>0</xdr:rowOff>
        </xdr:from>
        <xdr:to>
          <xdr:col>6</xdr:col>
          <xdr:colOff>866775</xdr:colOff>
          <xdr:row>68</xdr:row>
          <xdr:rowOff>409575</xdr:rowOff>
        </xdr:to>
        <xdr:sp macro="" textlink="">
          <xdr:nvSpPr>
            <xdr:cNvPr id="1297" name="Check Box 273" hidden="1">
              <a:extLst>
                <a:ext uri="{63B3BB69-23CF-44E3-9099-C40C66FF867C}">
                  <a14:compatExt spid="_x0000_s12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1228725</xdr:colOff>
          <xdr:row>68</xdr:row>
          <xdr:rowOff>0</xdr:rowOff>
        </xdr:from>
        <xdr:to>
          <xdr:col>6</xdr:col>
          <xdr:colOff>390525</xdr:colOff>
          <xdr:row>68</xdr:row>
          <xdr:rowOff>409575</xdr:rowOff>
        </xdr:to>
        <xdr:sp macro="" textlink="">
          <xdr:nvSpPr>
            <xdr:cNvPr id="1298" name="Check Box 274" hidden="1">
              <a:extLst>
                <a:ext uri="{63B3BB69-23CF-44E3-9099-C40C66FF867C}">
                  <a14:compatExt spid="_x0000_s12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581025</xdr:colOff>
          <xdr:row>71</xdr:row>
          <xdr:rowOff>19050</xdr:rowOff>
        </xdr:from>
        <xdr:to>
          <xdr:col>6</xdr:col>
          <xdr:colOff>1019175</xdr:colOff>
          <xdr:row>71</xdr:row>
          <xdr:rowOff>400050</xdr:rowOff>
        </xdr:to>
        <xdr:sp macro="" textlink="">
          <xdr:nvSpPr>
            <xdr:cNvPr id="1300" name="Check Box 276" hidden="1">
              <a:extLst>
                <a:ext uri="{63B3BB69-23CF-44E3-9099-C40C66FF867C}">
                  <a14:compatExt spid="_x0000_s13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561975</xdr:colOff>
          <xdr:row>103</xdr:row>
          <xdr:rowOff>38100</xdr:rowOff>
        </xdr:from>
        <xdr:to>
          <xdr:col>6</xdr:col>
          <xdr:colOff>1152525</xdr:colOff>
          <xdr:row>103</xdr:row>
          <xdr:rowOff>495300</xdr:rowOff>
        </xdr:to>
        <xdr:sp macro="" textlink="">
          <xdr:nvSpPr>
            <xdr:cNvPr id="1305" name="Check Box 281" hidden="1">
              <a:extLst>
                <a:ext uri="{63B3BB69-23CF-44E3-9099-C40C66FF867C}">
                  <a14:compatExt spid="_x0000_s13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6</xdr:row>
          <xdr:rowOff>0</xdr:rowOff>
        </xdr:from>
        <xdr:to>
          <xdr:col>5</xdr:col>
          <xdr:colOff>104775</xdr:colOff>
          <xdr:row>7</xdr:row>
          <xdr:rowOff>0</xdr:rowOff>
        </xdr:to>
        <xdr:sp macro="" textlink="">
          <xdr:nvSpPr>
            <xdr:cNvPr id="1306" name="Check Box 282" hidden="1">
              <a:extLst>
                <a:ext uri="{63B3BB69-23CF-44E3-9099-C40C66FF867C}">
                  <a14:compatExt spid="_x0000_s13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247650</xdr:rowOff>
        </xdr:from>
        <xdr:to>
          <xdr:col>6</xdr:col>
          <xdr:colOff>619125</xdr:colOff>
          <xdr:row>46</xdr:row>
          <xdr:rowOff>257175</xdr:rowOff>
        </xdr:to>
        <xdr:sp macro="" textlink="">
          <xdr:nvSpPr>
            <xdr:cNvPr id="1307" name="Check Box 283" hidden="1">
              <a:extLst>
                <a:ext uri="{63B3BB69-23CF-44E3-9099-C40C66FF867C}">
                  <a14:compatExt spid="_x0000_s13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45</xdr:row>
          <xdr:rowOff>257175</xdr:rowOff>
        </xdr:from>
        <xdr:to>
          <xdr:col>6</xdr:col>
          <xdr:colOff>1104900</xdr:colOff>
          <xdr:row>47</xdr:row>
          <xdr:rowOff>0</xdr:rowOff>
        </xdr:to>
        <xdr:sp macro="" textlink="">
          <xdr:nvSpPr>
            <xdr:cNvPr id="1308" name="Check Box 284" hidden="1">
              <a:extLst>
                <a:ext uri="{63B3BB69-23CF-44E3-9099-C40C66FF867C}">
                  <a14:compatExt spid="_x0000_s13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723900</xdr:colOff>
          <xdr:row>15</xdr:row>
          <xdr:rowOff>47625</xdr:rowOff>
        </xdr:from>
        <xdr:to>
          <xdr:col>6</xdr:col>
          <xdr:colOff>85725</xdr:colOff>
          <xdr:row>15</xdr:row>
          <xdr:rowOff>323850</xdr:rowOff>
        </xdr:to>
        <xdr:sp macro="" textlink="">
          <xdr:nvSpPr>
            <xdr:cNvPr id="1312" name="Check Box 288" hidden="1">
              <a:extLst>
                <a:ext uri="{63B3BB69-23CF-44E3-9099-C40C66FF867C}">
                  <a14:compatExt spid="_x0000_s13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FY28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428625</xdr:colOff>
          <xdr:row>17</xdr:row>
          <xdr:rowOff>66675</xdr:rowOff>
        </xdr:from>
        <xdr:to>
          <xdr:col>4</xdr:col>
          <xdr:colOff>438150</xdr:colOff>
          <xdr:row>17</xdr:row>
          <xdr:rowOff>304800</xdr:rowOff>
        </xdr:to>
        <xdr:sp macro="" textlink="">
          <xdr:nvSpPr>
            <xdr:cNvPr id="1316" name="Check Box 292" hidden="1">
              <a:extLst>
                <a:ext uri="{63B3BB69-23CF-44E3-9099-C40C66FF867C}">
                  <a14:compatExt spid="_x0000_s13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FY28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70</xdr:row>
          <xdr:rowOff>133350</xdr:rowOff>
        </xdr:from>
        <xdr:to>
          <xdr:col>6</xdr:col>
          <xdr:colOff>609600</xdr:colOff>
          <xdr:row>70</xdr:row>
          <xdr:rowOff>533400</xdr:rowOff>
        </xdr:to>
        <xdr:sp macro="" textlink="">
          <xdr:nvSpPr>
            <xdr:cNvPr id="1320" name="Check Box 296" hidden="1">
              <a:extLst>
                <a:ext uri="{63B3BB69-23CF-44E3-9099-C40C66FF867C}">
                  <a14:compatExt spid="_x0000_s13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581025</xdr:colOff>
          <xdr:row>70</xdr:row>
          <xdr:rowOff>133350</xdr:rowOff>
        </xdr:from>
        <xdr:to>
          <xdr:col>6</xdr:col>
          <xdr:colOff>1019175</xdr:colOff>
          <xdr:row>70</xdr:row>
          <xdr:rowOff>514350</xdr:rowOff>
        </xdr:to>
        <xdr:sp macro="" textlink="">
          <xdr:nvSpPr>
            <xdr:cNvPr id="1323" name="Check Box 299" hidden="1">
              <a:extLst>
                <a:ext uri="{63B3BB69-23CF-44E3-9099-C40C66FF867C}">
                  <a14:compatExt spid="_x0000_s13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57</xdr:row>
          <xdr:rowOff>171450</xdr:rowOff>
        </xdr:from>
        <xdr:to>
          <xdr:col>6</xdr:col>
          <xdr:colOff>647700</xdr:colOff>
          <xdr:row>57</xdr:row>
          <xdr:rowOff>428625</xdr:rowOff>
        </xdr:to>
        <xdr:sp macro="" textlink="">
          <xdr:nvSpPr>
            <xdr:cNvPr id="1328" name="Check Box 304" hidden="1">
              <a:extLst>
                <a:ext uri="{63B3BB69-23CF-44E3-9099-C40C66FF867C}">
                  <a14:compatExt spid="_x0000_s13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57</xdr:row>
          <xdr:rowOff>171450</xdr:rowOff>
        </xdr:from>
        <xdr:to>
          <xdr:col>6</xdr:col>
          <xdr:colOff>1266825</xdr:colOff>
          <xdr:row>57</xdr:row>
          <xdr:rowOff>419100</xdr:rowOff>
        </xdr:to>
        <xdr:sp macro="" textlink="">
          <xdr:nvSpPr>
            <xdr:cNvPr id="1330" name="Check Box 306" hidden="1">
              <a:extLst>
                <a:ext uri="{63B3BB69-23CF-44E3-9099-C40C66FF867C}">
                  <a14:compatExt spid="_x0000_s13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73</xdr:row>
          <xdr:rowOff>9525</xdr:rowOff>
        </xdr:from>
        <xdr:to>
          <xdr:col>6</xdr:col>
          <xdr:colOff>609600</xdr:colOff>
          <xdr:row>73</xdr:row>
          <xdr:rowOff>409575</xdr:rowOff>
        </xdr:to>
        <xdr:sp macro="" textlink="">
          <xdr:nvSpPr>
            <xdr:cNvPr id="1332" name="Check Box 308" hidden="1">
              <a:extLst>
                <a:ext uri="{63B3BB69-23CF-44E3-9099-C40C66FF867C}">
                  <a14:compatExt spid="_x0000_s13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581025</xdr:colOff>
          <xdr:row>73</xdr:row>
          <xdr:rowOff>19050</xdr:rowOff>
        </xdr:from>
        <xdr:to>
          <xdr:col>6</xdr:col>
          <xdr:colOff>1019175</xdr:colOff>
          <xdr:row>73</xdr:row>
          <xdr:rowOff>400050</xdr:rowOff>
        </xdr:to>
        <xdr:sp macro="" textlink="">
          <xdr:nvSpPr>
            <xdr:cNvPr id="1333" name="Check Box 309" hidden="1">
              <a:extLst>
                <a:ext uri="{63B3BB69-23CF-44E3-9099-C40C66FF867C}">
                  <a14:compatExt spid="_x0000_s13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77</xdr:row>
          <xdr:rowOff>9525</xdr:rowOff>
        </xdr:from>
        <xdr:to>
          <xdr:col>6</xdr:col>
          <xdr:colOff>609600</xdr:colOff>
          <xdr:row>77</xdr:row>
          <xdr:rowOff>314325</xdr:rowOff>
        </xdr:to>
        <xdr:sp macro="" textlink="">
          <xdr:nvSpPr>
            <xdr:cNvPr id="1334" name="Check Box 310" hidden="1">
              <a:extLst>
                <a:ext uri="{63B3BB69-23CF-44E3-9099-C40C66FF867C}">
                  <a14:compatExt spid="_x0000_s13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581025</xdr:colOff>
          <xdr:row>77</xdr:row>
          <xdr:rowOff>19050</xdr:rowOff>
        </xdr:from>
        <xdr:to>
          <xdr:col>6</xdr:col>
          <xdr:colOff>1019175</xdr:colOff>
          <xdr:row>77</xdr:row>
          <xdr:rowOff>314325</xdr:rowOff>
        </xdr:to>
        <xdr:sp macro="" textlink="">
          <xdr:nvSpPr>
            <xdr:cNvPr id="1335" name="Check Box 311" hidden="1">
              <a:extLst>
                <a:ext uri="{63B3BB69-23CF-44E3-9099-C40C66FF867C}">
                  <a14:compatExt spid="_x0000_s13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78</xdr:row>
          <xdr:rowOff>9525</xdr:rowOff>
        </xdr:from>
        <xdr:to>
          <xdr:col>6</xdr:col>
          <xdr:colOff>609600</xdr:colOff>
          <xdr:row>78</xdr:row>
          <xdr:rowOff>409575</xdr:rowOff>
        </xdr:to>
        <xdr:sp macro="" textlink="">
          <xdr:nvSpPr>
            <xdr:cNvPr id="1336" name="Check Box 312" hidden="1">
              <a:extLst>
                <a:ext uri="{63B3BB69-23CF-44E3-9099-C40C66FF867C}">
                  <a14:compatExt spid="_x0000_s13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581025</xdr:colOff>
          <xdr:row>78</xdr:row>
          <xdr:rowOff>19050</xdr:rowOff>
        </xdr:from>
        <xdr:to>
          <xdr:col>6</xdr:col>
          <xdr:colOff>1019175</xdr:colOff>
          <xdr:row>78</xdr:row>
          <xdr:rowOff>400050</xdr:rowOff>
        </xdr:to>
        <xdr:sp macro="" textlink="">
          <xdr:nvSpPr>
            <xdr:cNvPr id="1337" name="Check Box 313" hidden="1">
              <a:extLst>
                <a:ext uri="{63B3BB69-23CF-44E3-9099-C40C66FF867C}">
                  <a14:compatExt spid="_x0000_s13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80</xdr:row>
          <xdr:rowOff>76200</xdr:rowOff>
        </xdr:from>
        <xdr:to>
          <xdr:col>5</xdr:col>
          <xdr:colOff>600075</xdr:colOff>
          <xdr:row>81</xdr:row>
          <xdr:rowOff>0</xdr:rowOff>
        </xdr:to>
        <xdr:sp macro="" textlink="">
          <xdr:nvSpPr>
            <xdr:cNvPr id="1340" name="Check Box 316" hidden="1">
              <a:extLst>
                <a:ext uri="{63B3BB69-23CF-44E3-9099-C40C66FF867C}">
                  <a14:compatExt spid="_x0000_s13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80</xdr:row>
          <xdr:rowOff>76200</xdr:rowOff>
        </xdr:from>
        <xdr:to>
          <xdr:col>5</xdr:col>
          <xdr:colOff>1047750</xdr:colOff>
          <xdr:row>81</xdr:row>
          <xdr:rowOff>0</xdr:rowOff>
        </xdr:to>
        <xdr:sp macro="" textlink="">
          <xdr:nvSpPr>
            <xdr:cNvPr id="1341" name="Check Box 317" hidden="1">
              <a:extLst>
                <a:ext uri="{63B3BB69-23CF-44E3-9099-C40C66FF867C}">
                  <a14:compatExt spid="_x0000_s13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116</xdr:row>
          <xdr:rowOff>19050</xdr:rowOff>
        </xdr:from>
        <xdr:to>
          <xdr:col>2</xdr:col>
          <xdr:colOff>571500</xdr:colOff>
          <xdr:row>117</xdr:row>
          <xdr:rowOff>9525</xdr:rowOff>
        </xdr:to>
        <xdr:sp macro="" textlink="">
          <xdr:nvSpPr>
            <xdr:cNvPr id="1343" name="Check Box 319" hidden="1">
              <a:extLst>
                <a:ext uri="{63B3BB69-23CF-44E3-9099-C40C66FF867C}">
                  <a14:compatExt spid="_x0000_s13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704850</xdr:colOff>
          <xdr:row>116</xdr:row>
          <xdr:rowOff>57150</xdr:rowOff>
        </xdr:from>
        <xdr:to>
          <xdr:col>2</xdr:col>
          <xdr:colOff>1219200</xdr:colOff>
          <xdr:row>117</xdr:row>
          <xdr:rowOff>0</xdr:rowOff>
        </xdr:to>
        <xdr:sp macro="" textlink="">
          <xdr:nvSpPr>
            <xdr:cNvPr id="1344" name="Check Box 320" hidden="1">
              <a:extLst>
                <a:ext uri="{63B3BB69-23CF-44E3-9099-C40C66FF867C}">
                  <a14:compatExt spid="_x0000_s13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119</xdr:row>
          <xdr:rowOff>0</xdr:rowOff>
        </xdr:from>
        <xdr:to>
          <xdr:col>2</xdr:col>
          <xdr:colOff>571500</xdr:colOff>
          <xdr:row>119</xdr:row>
          <xdr:rowOff>352425</xdr:rowOff>
        </xdr:to>
        <xdr:sp macro="" textlink="">
          <xdr:nvSpPr>
            <xdr:cNvPr id="1345" name="Check Box 321" hidden="1">
              <a:extLst>
                <a:ext uri="{63B3BB69-23CF-44E3-9099-C40C66FF867C}">
                  <a14:compatExt spid="_x0000_s13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704850</xdr:colOff>
          <xdr:row>119</xdr:row>
          <xdr:rowOff>28575</xdr:rowOff>
        </xdr:from>
        <xdr:to>
          <xdr:col>2</xdr:col>
          <xdr:colOff>1219200</xdr:colOff>
          <xdr:row>119</xdr:row>
          <xdr:rowOff>333375</xdr:rowOff>
        </xdr:to>
        <xdr:sp macro="" textlink="">
          <xdr:nvSpPr>
            <xdr:cNvPr id="1346" name="Check Box 322" hidden="1">
              <a:extLst>
                <a:ext uri="{63B3BB69-23CF-44E3-9099-C40C66FF867C}">
                  <a14:compatExt spid="_x0000_s13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twoCellAnchor>
    <xdr:from>
      <xdr:col>3</xdr:col>
      <xdr:colOff>95250</xdr:colOff>
      <xdr:row>115</xdr:row>
      <xdr:rowOff>57150</xdr:rowOff>
    </xdr:from>
    <xdr:to>
      <xdr:col>3</xdr:col>
      <xdr:colOff>381000</xdr:colOff>
      <xdr:row>115</xdr:row>
      <xdr:rowOff>390525</xdr:rowOff>
    </xdr:to>
    <xdr:sp macro="" textlink="">
      <xdr:nvSpPr>
        <xdr:cNvPr id="2" name="Down Arrow 1"/>
        <xdr:cNvSpPr/>
      </xdr:nvSpPr>
      <xdr:spPr>
        <a:xfrm>
          <a:off x="2657475" y="46262925"/>
          <a:ext cx="285750" cy="333375"/>
        </a:xfrm>
        <a:prstGeom prst="downArrow">
          <a:avLst>
            <a:gd name="adj1" fmla="val 50000"/>
            <a:gd name="adj2" fmla="val 4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1419225</xdr:colOff>
      <xdr:row>115</xdr:row>
      <xdr:rowOff>47625</xdr:rowOff>
    </xdr:from>
    <xdr:to>
      <xdr:col>5</xdr:col>
      <xdr:colOff>266700</xdr:colOff>
      <xdr:row>115</xdr:row>
      <xdr:rowOff>381000</xdr:rowOff>
    </xdr:to>
    <xdr:sp macro="" textlink="">
      <xdr:nvSpPr>
        <xdr:cNvPr id="112" name="Down Arrow 111"/>
        <xdr:cNvSpPr/>
      </xdr:nvSpPr>
      <xdr:spPr>
        <a:xfrm>
          <a:off x="4524375" y="46253400"/>
          <a:ext cx="285750" cy="333375"/>
        </a:xfrm>
        <a:prstGeom prst="downArrow">
          <a:avLst>
            <a:gd name="adj1" fmla="val 50000"/>
            <a:gd name="adj2" fmla="val 4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476250</xdr:colOff>
          <xdr:row>17</xdr:row>
          <xdr:rowOff>76200</xdr:rowOff>
        </xdr:from>
        <xdr:to>
          <xdr:col>4</xdr:col>
          <xdr:colOff>990600</xdr:colOff>
          <xdr:row>17</xdr:row>
          <xdr:rowOff>314325</xdr:rowOff>
        </xdr:to>
        <xdr:sp macro="" textlink="">
          <xdr:nvSpPr>
            <xdr:cNvPr id="1349" name="Check Box 325" hidden="1">
              <a:extLst>
                <a:ext uri="{63B3BB69-23CF-44E3-9099-C40C66FF867C}">
                  <a14:compatExt spid="_x0000_s13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FY29*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38</xdr:row>
          <xdr:rowOff>9525</xdr:rowOff>
        </xdr:from>
        <xdr:to>
          <xdr:col>5</xdr:col>
          <xdr:colOff>657225</xdr:colOff>
          <xdr:row>38</xdr:row>
          <xdr:rowOff>247650</xdr:rowOff>
        </xdr:to>
        <xdr:sp macro="" textlink="">
          <xdr:nvSpPr>
            <xdr:cNvPr id="1350" name="Check Box 326" hidden="1">
              <a:extLst>
                <a:ext uri="{63B3BB69-23CF-44E3-9099-C40C66FF867C}">
                  <a14:compatExt spid="_x0000_s13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67</xdr:row>
          <xdr:rowOff>76200</xdr:rowOff>
        </xdr:from>
        <xdr:to>
          <xdr:col>6</xdr:col>
          <xdr:colOff>647700</xdr:colOff>
          <xdr:row>67</xdr:row>
          <xdr:rowOff>485775</xdr:rowOff>
        </xdr:to>
        <xdr:sp macro="" textlink="">
          <xdr:nvSpPr>
            <xdr:cNvPr id="1351" name="Check Box 327" hidden="1">
              <a:extLst>
                <a:ext uri="{63B3BB69-23CF-44E3-9099-C40C66FF867C}">
                  <a14:compatExt spid="_x0000_s13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723900</xdr:colOff>
          <xdr:row>67</xdr:row>
          <xdr:rowOff>76200</xdr:rowOff>
        </xdr:from>
        <xdr:to>
          <xdr:col>6</xdr:col>
          <xdr:colOff>1143000</xdr:colOff>
          <xdr:row>67</xdr:row>
          <xdr:rowOff>485775</xdr:rowOff>
        </xdr:to>
        <xdr:sp macro="" textlink="">
          <xdr:nvSpPr>
            <xdr:cNvPr id="1352" name="Check Box 328" hidden="1">
              <a:extLst>
                <a:ext uri="{63B3BB69-23CF-44E3-9099-C40C66FF867C}">
                  <a14:compatExt spid="_x0000_s13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0</xdr:colOff>
      <xdr:row>8</xdr:row>
      <xdr:rowOff>9525</xdr:rowOff>
    </xdr:from>
    <xdr:to>
      <xdr:col>2</xdr:col>
      <xdr:colOff>0</xdr:colOff>
      <xdr:row>8</xdr:row>
      <xdr:rowOff>171450</xdr:rowOff>
    </xdr:to>
    <xdr:sp macro="" textlink="">
      <xdr:nvSpPr>
        <xdr:cNvPr id="10268" name="AutoShape 1"/>
        <xdr:cNvSpPr>
          <a:spLocks noChangeArrowheads="1"/>
        </xdr:cNvSpPr>
      </xdr:nvSpPr>
      <xdr:spPr bwMode="auto">
        <a:xfrm>
          <a:off x="3962400" y="2571750"/>
          <a:ext cx="0" cy="161925"/>
        </a:xfrm>
        <a:prstGeom prst="rightArrow">
          <a:avLst>
            <a:gd name="adj1" fmla="val 50000"/>
            <a:gd name="adj2" fmla="val -2147483648"/>
          </a:avLst>
        </a:prstGeom>
        <a:solidFill>
          <a:srgbClr val="FF0000"/>
        </a:solidFill>
        <a:ln w="9525">
          <a:noFill/>
          <a:miter lim="800000"/>
          <a:headEnd/>
          <a:tailEnd/>
        </a:ln>
      </xdr:spPr>
    </xdr:sp>
    <xdr:clientData/>
  </xdr:twoCellAnchor>
  <xdr:twoCellAnchor>
    <xdr:from>
      <xdr:col>2</xdr:col>
      <xdr:colOff>0</xdr:colOff>
      <xdr:row>9</xdr:row>
      <xdr:rowOff>19050</xdr:rowOff>
    </xdr:from>
    <xdr:to>
      <xdr:col>2</xdr:col>
      <xdr:colOff>0</xdr:colOff>
      <xdr:row>10</xdr:row>
      <xdr:rowOff>0</xdr:rowOff>
    </xdr:to>
    <xdr:sp macro="" textlink="">
      <xdr:nvSpPr>
        <xdr:cNvPr id="10269" name="AutoShape 2"/>
        <xdr:cNvSpPr>
          <a:spLocks noChangeArrowheads="1"/>
        </xdr:cNvSpPr>
      </xdr:nvSpPr>
      <xdr:spPr bwMode="auto">
        <a:xfrm>
          <a:off x="3962400" y="2762250"/>
          <a:ext cx="0" cy="161925"/>
        </a:xfrm>
        <a:prstGeom prst="rightArrow">
          <a:avLst>
            <a:gd name="adj1" fmla="val 50000"/>
            <a:gd name="adj2" fmla="val -2147483648"/>
          </a:avLst>
        </a:prstGeom>
        <a:solidFill>
          <a:srgbClr val="FF0000"/>
        </a:solidFill>
        <a:ln w="9525">
          <a:noFill/>
          <a:miter lim="800000"/>
          <a:headEnd/>
          <a:tailEnd/>
        </a:ln>
      </xdr:spPr>
    </xdr:sp>
    <xdr:clientData/>
  </xdr:twoCellAnchor>
  <xdr:twoCellAnchor>
    <xdr:from>
      <xdr:col>2</xdr:col>
      <xdr:colOff>0</xdr:colOff>
      <xdr:row>15</xdr:row>
      <xdr:rowOff>9525</xdr:rowOff>
    </xdr:from>
    <xdr:to>
      <xdr:col>2</xdr:col>
      <xdr:colOff>0</xdr:colOff>
      <xdr:row>15</xdr:row>
      <xdr:rowOff>171450</xdr:rowOff>
    </xdr:to>
    <xdr:sp macro="" textlink="">
      <xdr:nvSpPr>
        <xdr:cNvPr id="10270" name="AutoShape 3"/>
        <xdr:cNvSpPr>
          <a:spLocks noChangeArrowheads="1"/>
        </xdr:cNvSpPr>
      </xdr:nvSpPr>
      <xdr:spPr bwMode="auto">
        <a:xfrm>
          <a:off x="3962400" y="3743325"/>
          <a:ext cx="0" cy="152400"/>
        </a:xfrm>
        <a:prstGeom prst="rightArrow">
          <a:avLst>
            <a:gd name="adj1" fmla="val 50000"/>
            <a:gd name="adj2" fmla="val -2147483648"/>
          </a:avLst>
        </a:prstGeom>
        <a:solidFill>
          <a:srgbClr val="FF0000"/>
        </a:solidFill>
        <a:ln w="9525">
          <a:noFill/>
          <a:miter lim="800000"/>
          <a:headEnd/>
          <a:tailEnd/>
        </a:ln>
      </xdr:spPr>
    </xdr:sp>
    <xdr:clientData/>
  </xdr:twoCellAnchor>
  <xdr:twoCellAnchor>
    <xdr:from>
      <xdr:col>2</xdr:col>
      <xdr:colOff>0</xdr:colOff>
      <xdr:row>17</xdr:row>
      <xdr:rowOff>9525</xdr:rowOff>
    </xdr:from>
    <xdr:to>
      <xdr:col>2</xdr:col>
      <xdr:colOff>0</xdr:colOff>
      <xdr:row>17</xdr:row>
      <xdr:rowOff>171450</xdr:rowOff>
    </xdr:to>
    <xdr:sp macro="" textlink="">
      <xdr:nvSpPr>
        <xdr:cNvPr id="10271" name="AutoShape 4"/>
        <xdr:cNvSpPr>
          <a:spLocks noChangeArrowheads="1"/>
        </xdr:cNvSpPr>
      </xdr:nvSpPr>
      <xdr:spPr bwMode="auto">
        <a:xfrm>
          <a:off x="3962400" y="4067175"/>
          <a:ext cx="0" cy="152400"/>
        </a:xfrm>
        <a:prstGeom prst="rightArrow">
          <a:avLst>
            <a:gd name="adj1" fmla="val 50000"/>
            <a:gd name="adj2" fmla="val -2147483648"/>
          </a:avLst>
        </a:prstGeom>
        <a:solidFill>
          <a:srgbClr val="FF0000"/>
        </a:solidFill>
        <a:ln w="9525">
          <a:noFill/>
          <a:miter lim="800000"/>
          <a:headEnd/>
          <a:tailEnd/>
        </a:ln>
      </xdr:spPr>
    </xdr:sp>
    <xdr:clientData/>
  </xdr:twoCellAnchor>
  <xdr:twoCellAnchor>
    <xdr:from>
      <xdr:col>2</xdr:col>
      <xdr:colOff>0</xdr:colOff>
      <xdr:row>18</xdr:row>
      <xdr:rowOff>9525</xdr:rowOff>
    </xdr:from>
    <xdr:to>
      <xdr:col>2</xdr:col>
      <xdr:colOff>0</xdr:colOff>
      <xdr:row>18</xdr:row>
      <xdr:rowOff>171450</xdr:rowOff>
    </xdr:to>
    <xdr:sp macro="" textlink="">
      <xdr:nvSpPr>
        <xdr:cNvPr id="10272" name="AutoShape 5"/>
        <xdr:cNvSpPr>
          <a:spLocks noChangeArrowheads="1"/>
        </xdr:cNvSpPr>
      </xdr:nvSpPr>
      <xdr:spPr bwMode="auto">
        <a:xfrm>
          <a:off x="3962400" y="4229100"/>
          <a:ext cx="0" cy="152400"/>
        </a:xfrm>
        <a:prstGeom prst="rightArrow">
          <a:avLst>
            <a:gd name="adj1" fmla="val 50000"/>
            <a:gd name="adj2" fmla="val -2147483648"/>
          </a:avLst>
        </a:prstGeom>
        <a:solidFill>
          <a:srgbClr val="FF0000"/>
        </a:solidFill>
        <a:ln w="9525">
          <a:noFill/>
          <a:miter lim="800000"/>
          <a:headEnd/>
          <a:tailEnd/>
        </a:ln>
      </xdr:spPr>
    </xdr:sp>
    <xdr:clientData/>
  </xdr:twoCellAnchor>
  <xdr:twoCellAnchor>
    <xdr:from>
      <xdr:col>1</xdr:col>
      <xdr:colOff>142875</xdr:colOff>
      <xdr:row>40</xdr:row>
      <xdr:rowOff>28575</xdr:rowOff>
    </xdr:from>
    <xdr:to>
      <xdr:col>1</xdr:col>
      <xdr:colOff>390525</xdr:colOff>
      <xdr:row>40</xdr:row>
      <xdr:rowOff>152400</xdr:rowOff>
    </xdr:to>
    <xdr:sp macro="" textlink="">
      <xdr:nvSpPr>
        <xdr:cNvPr id="10273" name="AutoShape 14"/>
        <xdr:cNvSpPr>
          <a:spLocks noChangeArrowheads="1"/>
        </xdr:cNvSpPr>
      </xdr:nvSpPr>
      <xdr:spPr bwMode="auto">
        <a:xfrm>
          <a:off x="3686175" y="9144000"/>
          <a:ext cx="247650" cy="123825"/>
        </a:xfrm>
        <a:prstGeom prst="rightArrow">
          <a:avLst>
            <a:gd name="adj1" fmla="val 50000"/>
            <a:gd name="adj2" fmla="val 50000"/>
          </a:avLst>
        </a:prstGeom>
        <a:solidFill>
          <a:srgbClr val="FF0000"/>
        </a:solidFill>
        <a:ln w="9525">
          <a:solidFill>
            <a:srgbClr val="FF0000"/>
          </a:solidFill>
          <a:miter lim="800000"/>
          <a:headEnd/>
          <a:tailEnd/>
        </a:ln>
      </xdr:spPr>
    </xdr:sp>
    <xdr:clientData/>
  </xdr:twoCellAnchor>
  <xdr:twoCellAnchor>
    <xdr:from>
      <xdr:col>1</xdr:col>
      <xdr:colOff>142875</xdr:colOff>
      <xdr:row>41</xdr:row>
      <xdr:rowOff>28575</xdr:rowOff>
    </xdr:from>
    <xdr:to>
      <xdr:col>1</xdr:col>
      <xdr:colOff>390525</xdr:colOff>
      <xdr:row>41</xdr:row>
      <xdr:rowOff>152400</xdr:rowOff>
    </xdr:to>
    <xdr:sp macro="" textlink="">
      <xdr:nvSpPr>
        <xdr:cNvPr id="10274" name="AutoShape 15"/>
        <xdr:cNvSpPr>
          <a:spLocks noChangeArrowheads="1"/>
        </xdr:cNvSpPr>
      </xdr:nvSpPr>
      <xdr:spPr bwMode="auto">
        <a:xfrm>
          <a:off x="3686175" y="9315450"/>
          <a:ext cx="247650" cy="123825"/>
        </a:xfrm>
        <a:prstGeom prst="rightArrow">
          <a:avLst>
            <a:gd name="adj1" fmla="val 50000"/>
            <a:gd name="adj2" fmla="val 50000"/>
          </a:avLst>
        </a:prstGeom>
        <a:solidFill>
          <a:srgbClr val="FF0000"/>
        </a:solidFill>
        <a:ln w="9525">
          <a:solidFill>
            <a:srgbClr val="FF0000"/>
          </a:solidFill>
          <a:miter lim="800000"/>
          <a:headEnd/>
          <a:tailEnd/>
        </a:ln>
      </xdr:spPr>
    </xdr:sp>
    <xdr:clientData/>
  </xdr:twoCellAnchor>
  <xdr:twoCellAnchor>
    <xdr:from>
      <xdr:col>1</xdr:col>
      <xdr:colOff>152400</xdr:colOff>
      <xdr:row>42</xdr:row>
      <xdr:rowOff>28575</xdr:rowOff>
    </xdr:from>
    <xdr:to>
      <xdr:col>1</xdr:col>
      <xdr:colOff>400050</xdr:colOff>
      <xdr:row>42</xdr:row>
      <xdr:rowOff>152400</xdr:rowOff>
    </xdr:to>
    <xdr:sp macro="" textlink="">
      <xdr:nvSpPr>
        <xdr:cNvPr id="10275" name="AutoShape 16"/>
        <xdr:cNvSpPr>
          <a:spLocks noChangeArrowheads="1"/>
        </xdr:cNvSpPr>
      </xdr:nvSpPr>
      <xdr:spPr bwMode="auto">
        <a:xfrm>
          <a:off x="3695700" y="9486900"/>
          <a:ext cx="247650" cy="123825"/>
        </a:xfrm>
        <a:prstGeom prst="rightArrow">
          <a:avLst>
            <a:gd name="adj1" fmla="val 50000"/>
            <a:gd name="adj2" fmla="val 50000"/>
          </a:avLst>
        </a:prstGeom>
        <a:solidFill>
          <a:srgbClr val="FF0000"/>
        </a:solidFill>
        <a:ln w="9525">
          <a:solidFill>
            <a:srgbClr val="FF0000"/>
          </a:solidFill>
          <a:miter lim="800000"/>
          <a:headEnd/>
          <a:tailEnd/>
        </a:ln>
      </xdr:spPr>
    </xdr:sp>
    <xdr:clientData/>
  </xdr:twoCellAnchor>
  <xdr:twoCellAnchor>
    <xdr:from>
      <xdr:col>1</xdr:col>
      <xdr:colOff>142875</xdr:colOff>
      <xdr:row>37</xdr:row>
      <xdr:rowOff>114300</xdr:rowOff>
    </xdr:from>
    <xdr:to>
      <xdr:col>1</xdr:col>
      <xdr:colOff>390525</xdr:colOff>
      <xdr:row>38</xdr:row>
      <xdr:rowOff>66675</xdr:rowOff>
    </xdr:to>
    <xdr:sp macro="" textlink="">
      <xdr:nvSpPr>
        <xdr:cNvPr id="10276" name="AutoShape 18"/>
        <xdr:cNvSpPr>
          <a:spLocks noChangeArrowheads="1"/>
        </xdr:cNvSpPr>
      </xdr:nvSpPr>
      <xdr:spPr bwMode="auto">
        <a:xfrm>
          <a:off x="3686175" y="8734425"/>
          <a:ext cx="247650" cy="114300"/>
        </a:xfrm>
        <a:prstGeom prst="rightArrow">
          <a:avLst>
            <a:gd name="adj1" fmla="val 50000"/>
            <a:gd name="adj2" fmla="val 54167"/>
          </a:avLst>
        </a:prstGeom>
        <a:solidFill>
          <a:srgbClr val="FF0000"/>
        </a:solidFill>
        <a:ln w="9525">
          <a:solidFill>
            <a:srgbClr val="FF0000"/>
          </a:solidFill>
          <a:miter lim="800000"/>
          <a:headEnd/>
          <a:tailEnd/>
        </a:ln>
      </xdr:spPr>
    </xdr:sp>
    <xdr:clientData/>
  </xdr:twoCellAnchor>
  <xdr:twoCellAnchor>
    <xdr:from>
      <xdr:col>1</xdr:col>
      <xdr:colOff>152400</xdr:colOff>
      <xdr:row>43</xdr:row>
      <xdr:rowOff>28575</xdr:rowOff>
    </xdr:from>
    <xdr:to>
      <xdr:col>1</xdr:col>
      <xdr:colOff>400050</xdr:colOff>
      <xdr:row>43</xdr:row>
      <xdr:rowOff>152400</xdr:rowOff>
    </xdr:to>
    <xdr:sp macro="" textlink="">
      <xdr:nvSpPr>
        <xdr:cNvPr id="10277" name="AutoShape 20"/>
        <xdr:cNvSpPr>
          <a:spLocks noChangeArrowheads="1"/>
        </xdr:cNvSpPr>
      </xdr:nvSpPr>
      <xdr:spPr bwMode="auto">
        <a:xfrm>
          <a:off x="3695700" y="9658350"/>
          <a:ext cx="247650" cy="123825"/>
        </a:xfrm>
        <a:prstGeom prst="rightArrow">
          <a:avLst>
            <a:gd name="adj1" fmla="val 50000"/>
            <a:gd name="adj2" fmla="val 50000"/>
          </a:avLst>
        </a:prstGeom>
        <a:solidFill>
          <a:srgbClr val="FF0000"/>
        </a:solidFill>
        <a:ln w="9525">
          <a:solidFill>
            <a:srgbClr val="FF0000"/>
          </a:solidFill>
          <a:miter lim="800000"/>
          <a:headEnd/>
          <a:tailEnd/>
        </a:ln>
      </xdr:spPr>
    </xdr:sp>
    <xdr:clientData/>
  </xdr:twoCellAnchor>
  <xdr:twoCellAnchor>
    <xdr:from>
      <xdr:col>1</xdr:col>
      <xdr:colOff>114300</xdr:colOff>
      <xdr:row>33</xdr:row>
      <xdr:rowOff>28575</xdr:rowOff>
    </xdr:from>
    <xdr:to>
      <xdr:col>1</xdr:col>
      <xdr:colOff>361950</xdr:colOff>
      <xdr:row>33</xdr:row>
      <xdr:rowOff>152400</xdr:rowOff>
    </xdr:to>
    <xdr:sp macro="" textlink="">
      <xdr:nvSpPr>
        <xdr:cNvPr id="10278" name="AutoShape 21"/>
        <xdr:cNvSpPr>
          <a:spLocks noChangeArrowheads="1"/>
        </xdr:cNvSpPr>
      </xdr:nvSpPr>
      <xdr:spPr bwMode="auto">
        <a:xfrm>
          <a:off x="3657600" y="7981950"/>
          <a:ext cx="247650" cy="123825"/>
        </a:xfrm>
        <a:prstGeom prst="rightArrow">
          <a:avLst>
            <a:gd name="adj1" fmla="val 50000"/>
            <a:gd name="adj2" fmla="val 50000"/>
          </a:avLst>
        </a:prstGeom>
        <a:solidFill>
          <a:srgbClr val="FF0000"/>
        </a:solidFill>
        <a:ln w="9525">
          <a:solidFill>
            <a:srgbClr val="FF0000"/>
          </a:solidFill>
          <a:miter lim="800000"/>
          <a:headEnd/>
          <a:tailEnd/>
        </a:ln>
      </xdr:spPr>
    </xdr:sp>
    <xdr:clientData/>
  </xdr:twoCellAnchor>
  <xdr:twoCellAnchor>
    <xdr:from>
      <xdr:col>1</xdr:col>
      <xdr:colOff>19050</xdr:colOff>
      <xdr:row>23</xdr:row>
      <xdr:rowOff>304800</xdr:rowOff>
    </xdr:from>
    <xdr:to>
      <xdr:col>1</xdr:col>
      <xdr:colOff>266700</xdr:colOff>
      <xdr:row>23</xdr:row>
      <xdr:rowOff>419100</xdr:rowOff>
    </xdr:to>
    <xdr:sp macro="" textlink="">
      <xdr:nvSpPr>
        <xdr:cNvPr id="10279" name="AutoShape 22"/>
        <xdr:cNvSpPr>
          <a:spLocks noChangeArrowheads="1"/>
        </xdr:cNvSpPr>
      </xdr:nvSpPr>
      <xdr:spPr bwMode="auto">
        <a:xfrm>
          <a:off x="3562350" y="5648325"/>
          <a:ext cx="247650" cy="114300"/>
        </a:xfrm>
        <a:prstGeom prst="rightArrow">
          <a:avLst>
            <a:gd name="adj1" fmla="val 50000"/>
            <a:gd name="adj2" fmla="val 54167"/>
          </a:avLst>
        </a:prstGeom>
        <a:solidFill>
          <a:srgbClr val="FF0000"/>
        </a:solidFill>
        <a:ln w="9525">
          <a:solidFill>
            <a:srgbClr val="FF0000"/>
          </a:solidFill>
          <a:miter lim="800000"/>
          <a:headEnd/>
          <a:tailEnd/>
        </a:ln>
      </xdr:spPr>
    </xdr:sp>
    <xdr:clientData/>
  </xdr:twoCellAnchor>
  <xdr:twoCellAnchor>
    <xdr:from>
      <xdr:col>1</xdr:col>
      <xdr:colOff>142875</xdr:colOff>
      <xdr:row>46</xdr:row>
      <xdr:rowOff>28575</xdr:rowOff>
    </xdr:from>
    <xdr:to>
      <xdr:col>1</xdr:col>
      <xdr:colOff>390525</xdr:colOff>
      <xdr:row>46</xdr:row>
      <xdr:rowOff>142875</xdr:rowOff>
    </xdr:to>
    <xdr:sp macro="" textlink="">
      <xdr:nvSpPr>
        <xdr:cNvPr id="10280" name="AutoShape 25"/>
        <xdr:cNvSpPr>
          <a:spLocks noChangeArrowheads="1"/>
        </xdr:cNvSpPr>
      </xdr:nvSpPr>
      <xdr:spPr bwMode="auto">
        <a:xfrm>
          <a:off x="3686175" y="10163175"/>
          <a:ext cx="247650" cy="114300"/>
        </a:xfrm>
        <a:prstGeom prst="rightArrow">
          <a:avLst>
            <a:gd name="adj1" fmla="val 50000"/>
            <a:gd name="adj2" fmla="val 54167"/>
          </a:avLst>
        </a:prstGeom>
        <a:solidFill>
          <a:srgbClr val="FF0000"/>
        </a:solidFill>
        <a:ln w="9525">
          <a:solidFill>
            <a:srgbClr val="FF0000"/>
          </a:solidFill>
          <a:miter lim="800000"/>
          <a:headEnd/>
          <a:tailEnd/>
        </a:ln>
      </xdr:spPr>
    </xdr:sp>
    <xdr:clientData/>
  </xdr:twoCellAnchor>
  <xdr:twoCellAnchor>
    <xdr:from>
      <xdr:col>1</xdr:col>
      <xdr:colOff>47625</xdr:colOff>
      <xdr:row>26</xdr:row>
      <xdr:rowOff>485775</xdr:rowOff>
    </xdr:from>
    <xdr:to>
      <xdr:col>1</xdr:col>
      <xdr:colOff>295275</xdr:colOff>
      <xdr:row>26</xdr:row>
      <xdr:rowOff>600075</xdr:rowOff>
    </xdr:to>
    <xdr:sp macro="" textlink="">
      <xdr:nvSpPr>
        <xdr:cNvPr id="10281" name="AutoShape 26"/>
        <xdr:cNvSpPr>
          <a:spLocks noChangeArrowheads="1"/>
        </xdr:cNvSpPr>
      </xdr:nvSpPr>
      <xdr:spPr bwMode="auto">
        <a:xfrm>
          <a:off x="3590925" y="7191375"/>
          <a:ext cx="247650" cy="114300"/>
        </a:xfrm>
        <a:prstGeom prst="rightArrow">
          <a:avLst>
            <a:gd name="adj1" fmla="val 50000"/>
            <a:gd name="adj2" fmla="val 54167"/>
          </a:avLst>
        </a:prstGeom>
        <a:solidFill>
          <a:srgbClr val="FF0000"/>
        </a:solidFill>
        <a:ln w="9525">
          <a:solidFill>
            <a:srgbClr val="FF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180975</xdr:colOff>
      <xdr:row>4</xdr:row>
      <xdr:rowOff>57150</xdr:rowOff>
    </xdr:from>
    <xdr:to>
      <xdr:col>10</xdr:col>
      <xdr:colOff>428625</xdr:colOff>
      <xdr:row>4</xdr:row>
      <xdr:rowOff>171450</xdr:rowOff>
    </xdr:to>
    <xdr:sp macro="" textlink="">
      <xdr:nvSpPr>
        <xdr:cNvPr id="2" name="AutoShape 1"/>
        <xdr:cNvSpPr>
          <a:spLocks noChangeArrowheads="1"/>
        </xdr:cNvSpPr>
      </xdr:nvSpPr>
      <xdr:spPr bwMode="auto">
        <a:xfrm rot="10800000">
          <a:off x="11496675" y="1066800"/>
          <a:ext cx="247650" cy="114300"/>
        </a:xfrm>
        <a:prstGeom prst="rightArrow">
          <a:avLst>
            <a:gd name="adj1" fmla="val 50000"/>
            <a:gd name="adj2" fmla="val 54167"/>
          </a:avLst>
        </a:prstGeom>
        <a:solidFill>
          <a:srgbClr val="FF0000"/>
        </a:solidFill>
        <a:ln w="9525">
          <a:solidFill>
            <a:srgbClr val="FF0000"/>
          </a:solidFill>
          <a:miter lim="800000"/>
          <a:headEnd/>
          <a:tailEnd/>
        </a:ln>
      </xdr:spPr>
    </xdr:sp>
    <xdr:clientData/>
  </xdr:twoCellAnchor>
  <xdr:twoCellAnchor>
    <xdr:from>
      <xdr:col>10</xdr:col>
      <xdr:colOff>190500</xdr:colOff>
      <xdr:row>8</xdr:row>
      <xdr:rowOff>247650</xdr:rowOff>
    </xdr:from>
    <xdr:to>
      <xdr:col>10</xdr:col>
      <xdr:colOff>438150</xdr:colOff>
      <xdr:row>8</xdr:row>
      <xdr:rowOff>361950</xdr:rowOff>
    </xdr:to>
    <xdr:sp macro="" textlink="">
      <xdr:nvSpPr>
        <xdr:cNvPr id="3" name="AutoShape 1"/>
        <xdr:cNvSpPr>
          <a:spLocks noChangeArrowheads="1"/>
        </xdr:cNvSpPr>
      </xdr:nvSpPr>
      <xdr:spPr bwMode="auto">
        <a:xfrm rot="10800000">
          <a:off x="11506200" y="1876425"/>
          <a:ext cx="247650" cy="114300"/>
        </a:xfrm>
        <a:prstGeom prst="rightArrow">
          <a:avLst>
            <a:gd name="adj1" fmla="val 50000"/>
            <a:gd name="adj2" fmla="val 54167"/>
          </a:avLst>
        </a:prstGeom>
        <a:solidFill>
          <a:srgbClr val="FF0000"/>
        </a:solidFill>
        <a:ln w="9525">
          <a:solidFill>
            <a:srgbClr val="FF0000"/>
          </a:solidFill>
          <a:miter lim="800000"/>
          <a:headEnd/>
          <a:tailEnd/>
        </a:ln>
      </xdr:spPr>
    </xdr:sp>
    <xdr:clientData/>
  </xdr:twoCellAnchor>
  <xdr:twoCellAnchor>
    <xdr:from>
      <xdr:col>10</xdr:col>
      <xdr:colOff>133350</xdr:colOff>
      <xdr:row>35</xdr:row>
      <xdr:rowOff>47625</xdr:rowOff>
    </xdr:from>
    <xdr:to>
      <xdr:col>10</xdr:col>
      <xdr:colOff>381000</xdr:colOff>
      <xdr:row>35</xdr:row>
      <xdr:rowOff>161925</xdr:rowOff>
    </xdr:to>
    <xdr:sp macro="" textlink="">
      <xdr:nvSpPr>
        <xdr:cNvPr id="4" name="AutoShape 1"/>
        <xdr:cNvSpPr>
          <a:spLocks noChangeArrowheads="1"/>
        </xdr:cNvSpPr>
      </xdr:nvSpPr>
      <xdr:spPr bwMode="auto">
        <a:xfrm rot="10800000">
          <a:off x="11449050" y="7277100"/>
          <a:ext cx="247650" cy="114300"/>
        </a:xfrm>
        <a:prstGeom prst="rightArrow">
          <a:avLst>
            <a:gd name="adj1" fmla="val 50000"/>
            <a:gd name="adj2" fmla="val 54167"/>
          </a:avLst>
        </a:prstGeom>
        <a:solidFill>
          <a:srgbClr val="FF0000"/>
        </a:solidFill>
        <a:ln w="9525">
          <a:solidFill>
            <a:srgbClr val="FF0000"/>
          </a:solidFill>
          <a:miter lim="800000"/>
          <a:headEnd/>
          <a:tailEnd/>
        </a:ln>
      </xdr:spPr>
    </xdr:sp>
    <xdr:clientData/>
  </xdr:twoCellAnchor>
  <xdr:twoCellAnchor>
    <xdr:from>
      <xdr:col>10</xdr:col>
      <xdr:colOff>190500</xdr:colOff>
      <xdr:row>10</xdr:row>
      <xdr:rowOff>38100</xdr:rowOff>
    </xdr:from>
    <xdr:to>
      <xdr:col>10</xdr:col>
      <xdr:colOff>438150</xdr:colOff>
      <xdr:row>10</xdr:row>
      <xdr:rowOff>152400</xdr:rowOff>
    </xdr:to>
    <xdr:sp macro="" textlink="">
      <xdr:nvSpPr>
        <xdr:cNvPr id="5" name="AutoShape 1"/>
        <xdr:cNvSpPr>
          <a:spLocks noChangeArrowheads="1"/>
        </xdr:cNvSpPr>
      </xdr:nvSpPr>
      <xdr:spPr bwMode="auto">
        <a:xfrm rot="10800000">
          <a:off x="11506200" y="2066925"/>
          <a:ext cx="247650" cy="114300"/>
        </a:xfrm>
        <a:prstGeom prst="rightArrow">
          <a:avLst>
            <a:gd name="adj1" fmla="val 50000"/>
            <a:gd name="adj2" fmla="val 54167"/>
          </a:avLst>
        </a:prstGeom>
        <a:solidFill>
          <a:srgbClr val="FF0000"/>
        </a:solidFill>
        <a:ln w="9525">
          <a:solidFill>
            <a:srgbClr val="FF0000"/>
          </a:solidFill>
          <a:miter lim="800000"/>
          <a:headEnd/>
          <a:tailEnd/>
        </a:ln>
      </xdr:spPr>
    </xdr:sp>
    <xdr:clientData/>
  </xdr:twoCellAnchor>
  <xdr:twoCellAnchor>
    <xdr:from>
      <xdr:col>10</xdr:col>
      <xdr:colOff>152400</xdr:colOff>
      <xdr:row>20</xdr:row>
      <xdr:rowOff>47625</xdr:rowOff>
    </xdr:from>
    <xdr:to>
      <xdr:col>10</xdr:col>
      <xdr:colOff>400050</xdr:colOff>
      <xdr:row>20</xdr:row>
      <xdr:rowOff>161925</xdr:rowOff>
    </xdr:to>
    <xdr:sp macro="" textlink="">
      <xdr:nvSpPr>
        <xdr:cNvPr id="6" name="AutoShape 1"/>
        <xdr:cNvSpPr>
          <a:spLocks noChangeArrowheads="1"/>
        </xdr:cNvSpPr>
      </xdr:nvSpPr>
      <xdr:spPr bwMode="auto">
        <a:xfrm rot="10800000">
          <a:off x="11468100" y="3876675"/>
          <a:ext cx="247650" cy="114300"/>
        </a:xfrm>
        <a:prstGeom prst="rightArrow">
          <a:avLst>
            <a:gd name="adj1" fmla="val 50000"/>
            <a:gd name="adj2" fmla="val 54167"/>
          </a:avLst>
        </a:prstGeom>
        <a:solidFill>
          <a:srgbClr val="FF0000"/>
        </a:solidFill>
        <a:ln w="9525">
          <a:solidFill>
            <a:srgbClr val="FF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180975</xdr:colOff>
      <xdr:row>4</xdr:row>
      <xdr:rowOff>57150</xdr:rowOff>
    </xdr:from>
    <xdr:to>
      <xdr:col>10</xdr:col>
      <xdr:colOff>428625</xdr:colOff>
      <xdr:row>4</xdr:row>
      <xdr:rowOff>171450</xdr:rowOff>
    </xdr:to>
    <xdr:sp macro="" textlink="">
      <xdr:nvSpPr>
        <xdr:cNvPr id="2" name="AutoShape 1"/>
        <xdr:cNvSpPr>
          <a:spLocks noChangeArrowheads="1"/>
        </xdr:cNvSpPr>
      </xdr:nvSpPr>
      <xdr:spPr bwMode="auto">
        <a:xfrm rot="10800000">
          <a:off x="10591800" y="1066800"/>
          <a:ext cx="247650" cy="114300"/>
        </a:xfrm>
        <a:prstGeom prst="rightArrow">
          <a:avLst>
            <a:gd name="adj1" fmla="val 50000"/>
            <a:gd name="adj2" fmla="val 54167"/>
          </a:avLst>
        </a:prstGeom>
        <a:solidFill>
          <a:srgbClr val="FF0000"/>
        </a:solidFill>
        <a:ln w="9525">
          <a:solidFill>
            <a:srgbClr val="FF0000"/>
          </a:solidFill>
          <a:miter lim="800000"/>
          <a:headEnd/>
          <a:tailEnd/>
        </a:ln>
      </xdr:spPr>
    </xdr:sp>
    <xdr:clientData/>
  </xdr:twoCellAnchor>
  <xdr:twoCellAnchor>
    <xdr:from>
      <xdr:col>10</xdr:col>
      <xdr:colOff>190500</xdr:colOff>
      <xdr:row>8</xdr:row>
      <xdr:rowOff>247650</xdr:rowOff>
    </xdr:from>
    <xdr:to>
      <xdr:col>10</xdr:col>
      <xdr:colOff>438150</xdr:colOff>
      <xdr:row>8</xdr:row>
      <xdr:rowOff>361950</xdr:rowOff>
    </xdr:to>
    <xdr:sp macro="" textlink="">
      <xdr:nvSpPr>
        <xdr:cNvPr id="3" name="AutoShape 1"/>
        <xdr:cNvSpPr>
          <a:spLocks noChangeArrowheads="1"/>
        </xdr:cNvSpPr>
      </xdr:nvSpPr>
      <xdr:spPr bwMode="auto">
        <a:xfrm rot="10800000">
          <a:off x="10601325" y="1876425"/>
          <a:ext cx="247650" cy="114300"/>
        </a:xfrm>
        <a:prstGeom prst="rightArrow">
          <a:avLst>
            <a:gd name="adj1" fmla="val 50000"/>
            <a:gd name="adj2" fmla="val 54167"/>
          </a:avLst>
        </a:prstGeom>
        <a:solidFill>
          <a:srgbClr val="FF0000"/>
        </a:solidFill>
        <a:ln w="9525">
          <a:solidFill>
            <a:srgbClr val="FF0000"/>
          </a:solidFill>
          <a:miter lim="800000"/>
          <a:headEnd/>
          <a:tailEnd/>
        </a:ln>
      </xdr:spPr>
    </xdr:sp>
    <xdr:clientData/>
  </xdr:twoCellAnchor>
  <xdr:twoCellAnchor>
    <xdr:from>
      <xdr:col>10</xdr:col>
      <xdr:colOff>133350</xdr:colOff>
      <xdr:row>37</xdr:row>
      <xdr:rowOff>47625</xdr:rowOff>
    </xdr:from>
    <xdr:to>
      <xdr:col>10</xdr:col>
      <xdr:colOff>381000</xdr:colOff>
      <xdr:row>37</xdr:row>
      <xdr:rowOff>161925</xdr:rowOff>
    </xdr:to>
    <xdr:sp macro="" textlink="">
      <xdr:nvSpPr>
        <xdr:cNvPr id="4" name="AutoShape 1"/>
        <xdr:cNvSpPr>
          <a:spLocks noChangeArrowheads="1"/>
        </xdr:cNvSpPr>
      </xdr:nvSpPr>
      <xdr:spPr bwMode="auto">
        <a:xfrm rot="10800000">
          <a:off x="10544175" y="8077200"/>
          <a:ext cx="247650" cy="114300"/>
        </a:xfrm>
        <a:prstGeom prst="rightArrow">
          <a:avLst>
            <a:gd name="adj1" fmla="val 50000"/>
            <a:gd name="adj2" fmla="val 54167"/>
          </a:avLst>
        </a:prstGeom>
        <a:solidFill>
          <a:srgbClr val="FF0000"/>
        </a:solidFill>
        <a:ln w="9525">
          <a:solidFill>
            <a:srgbClr val="FF0000"/>
          </a:solidFill>
          <a:miter lim="800000"/>
          <a:headEnd/>
          <a:tailEnd/>
        </a:ln>
      </xdr:spPr>
    </xdr:sp>
    <xdr:clientData/>
  </xdr:twoCellAnchor>
  <xdr:twoCellAnchor>
    <xdr:from>
      <xdr:col>10</xdr:col>
      <xdr:colOff>190500</xdr:colOff>
      <xdr:row>10</xdr:row>
      <xdr:rowOff>38100</xdr:rowOff>
    </xdr:from>
    <xdr:to>
      <xdr:col>10</xdr:col>
      <xdr:colOff>438150</xdr:colOff>
      <xdr:row>10</xdr:row>
      <xdr:rowOff>152400</xdr:rowOff>
    </xdr:to>
    <xdr:sp macro="" textlink="">
      <xdr:nvSpPr>
        <xdr:cNvPr id="5" name="AutoShape 1"/>
        <xdr:cNvSpPr>
          <a:spLocks noChangeArrowheads="1"/>
        </xdr:cNvSpPr>
      </xdr:nvSpPr>
      <xdr:spPr bwMode="auto">
        <a:xfrm rot="10800000">
          <a:off x="10601325" y="2066925"/>
          <a:ext cx="247650" cy="114300"/>
        </a:xfrm>
        <a:prstGeom prst="rightArrow">
          <a:avLst>
            <a:gd name="adj1" fmla="val 50000"/>
            <a:gd name="adj2" fmla="val 54167"/>
          </a:avLst>
        </a:prstGeom>
        <a:solidFill>
          <a:srgbClr val="FF0000"/>
        </a:solidFill>
        <a:ln w="9525">
          <a:solidFill>
            <a:srgbClr val="FF0000"/>
          </a:solidFill>
          <a:miter lim="800000"/>
          <a:headEnd/>
          <a:tailEnd/>
        </a:ln>
      </xdr:spPr>
    </xdr:sp>
    <xdr:clientData/>
  </xdr:twoCellAnchor>
  <xdr:twoCellAnchor>
    <xdr:from>
      <xdr:col>10</xdr:col>
      <xdr:colOff>152400</xdr:colOff>
      <xdr:row>20</xdr:row>
      <xdr:rowOff>47625</xdr:rowOff>
    </xdr:from>
    <xdr:to>
      <xdr:col>10</xdr:col>
      <xdr:colOff>400050</xdr:colOff>
      <xdr:row>20</xdr:row>
      <xdr:rowOff>161925</xdr:rowOff>
    </xdr:to>
    <xdr:sp macro="" textlink="">
      <xdr:nvSpPr>
        <xdr:cNvPr id="6" name="AutoShape 1"/>
        <xdr:cNvSpPr>
          <a:spLocks noChangeArrowheads="1"/>
        </xdr:cNvSpPr>
      </xdr:nvSpPr>
      <xdr:spPr bwMode="auto">
        <a:xfrm rot="10800000">
          <a:off x="10563225" y="4276725"/>
          <a:ext cx="247650" cy="114300"/>
        </a:xfrm>
        <a:prstGeom prst="rightArrow">
          <a:avLst>
            <a:gd name="adj1" fmla="val 50000"/>
            <a:gd name="adj2" fmla="val 54167"/>
          </a:avLst>
        </a:prstGeom>
        <a:solidFill>
          <a:srgbClr val="FF0000"/>
        </a:solidFill>
        <a:ln w="9525">
          <a:solidFill>
            <a:srgbClr val="FF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180975</xdr:colOff>
      <xdr:row>4</xdr:row>
      <xdr:rowOff>57150</xdr:rowOff>
    </xdr:from>
    <xdr:to>
      <xdr:col>9</xdr:col>
      <xdr:colOff>428625</xdr:colOff>
      <xdr:row>4</xdr:row>
      <xdr:rowOff>171450</xdr:rowOff>
    </xdr:to>
    <xdr:sp macro="" textlink="">
      <xdr:nvSpPr>
        <xdr:cNvPr id="2" name="AutoShape 1"/>
        <xdr:cNvSpPr>
          <a:spLocks noChangeArrowheads="1"/>
        </xdr:cNvSpPr>
      </xdr:nvSpPr>
      <xdr:spPr bwMode="auto">
        <a:xfrm rot="10800000">
          <a:off x="9782175" y="1066800"/>
          <a:ext cx="247650" cy="114300"/>
        </a:xfrm>
        <a:prstGeom prst="rightArrow">
          <a:avLst>
            <a:gd name="adj1" fmla="val 50000"/>
            <a:gd name="adj2" fmla="val 54167"/>
          </a:avLst>
        </a:prstGeom>
        <a:solidFill>
          <a:srgbClr val="FF0000"/>
        </a:solidFill>
        <a:ln w="9525">
          <a:solidFill>
            <a:srgbClr val="FF0000"/>
          </a:solidFill>
          <a:miter lim="800000"/>
          <a:headEnd/>
          <a:tailEnd/>
        </a:ln>
      </xdr:spPr>
    </xdr:sp>
    <xdr:clientData/>
  </xdr:twoCellAnchor>
  <xdr:twoCellAnchor>
    <xdr:from>
      <xdr:col>9</xdr:col>
      <xdr:colOff>190500</xdr:colOff>
      <xdr:row>8</xdr:row>
      <xdr:rowOff>247650</xdr:rowOff>
    </xdr:from>
    <xdr:to>
      <xdr:col>9</xdr:col>
      <xdr:colOff>438150</xdr:colOff>
      <xdr:row>8</xdr:row>
      <xdr:rowOff>361950</xdr:rowOff>
    </xdr:to>
    <xdr:sp macro="" textlink="">
      <xdr:nvSpPr>
        <xdr:cNvPr id="3" name="AutoShape 1"/>
        <xdr:cNvSpPr>
          <a:spLocks noChangeArrowheads="1"/>
        </xdr:cNvSpPr>
      </xdr:nvSpPr>
      <xdr:spPr bwMode="auto">
        <a:xfrm rot="10800000">
          <a:off x="9791700" y="1876425"/>
          <a:ext cx="247650" cy="114300"/>
        </a:xfrm>
        <a:prstGeom prst="rightArrow">
          <a:avLst>
            <a:gd name="adj1" fmla="val 50000"/>
            <a:gd name="adj2" fmla="val 54167"/>
          </a:avLst>
        </a:prstGeom>
        <a:solidFill>
          <a:srgbClr val="FF0000"/>
        </a:solidFill>
        <a:ln w="9525">
          <a:solidFill>
            <a:srgbClr val="FF0000"/>
          </a:solidFill>
          <a:miter lim="800000"/>
          <a:headEnd/>
          <a:tailEnd/>
        </a:ln>
      </xdr:spPr>
    </xdr:sp>
    <xdr:clientData/>
  </xdr:twoCellAnchor>
  <xdr:twoCellAnchor>
    <xdr:from>
      <xdr:col>9</xdr:col>
      <xdr:colOff>133350</xdr:colOff>
      <xdr:row>40</xdr:row>
      <xdr:rowOff>47625</xdr:rowOff>
    </xdr:from>
    <xdr:to>
      <xdr:col>9</xdr:col>
      <xdr:colOff>381000</xdr:colOff>
      <xdr:row>40</xdr:row>
      <xdr:rowOff>161925</xdr:rowOff>
    </xdr:to>
    <xdr:sp macro="" textlink="">
      <xdr:nvSpPr>
        <xdr:cNvPr id="4" name="AutoShape 1"/>
        <xdr:cNvSpPr>
          <a:spLocks noChangeArrowheads="1"/>
        </xdr:cNvSpPr>
      </xdr:nvSpPr>
      <xdr:spPr bwMode="auto">
        <a:xfrm rot="10800000">
          <a:off x="9734550" y="6677025"/>
          <a:ext cx="247650" cy="114300"/>
        </a:xfrm>
        <a:prstGeom prst="rightArrow">
          <a:avLst>
            <a:gd name="adj1" fmla="val 50000"/>
            <a:gd name="adj2" fmla="val 54167"/>
          </a:avLst>
        </a:prstGeom>
        <a:solidFill>
          <a:srgbClr val="FF0000"/>
        </a:solidFill>
        <a:ln w="9525">
          <a:solidFill>
            <a:srgbClr val="FF0000"/>
          </a:solidFill>
          <a:miter lim="800000"/>
          <a:headEnd/>
          <a:tailEnd/>
        </a:ln>
      </xdr:spPr>
    </xdr:sp>
    <xdr:clientData/>
  </xdr:twoCellAnchor>
  <xdr:twoCellAnchor>
    <xdr:from>
      <xdr:col>9</xdr:col>
      <xdr:colOff>190500</xdr:colOff>
      <xdr:row>9</xdr:row>
      <xdr:rowOff>38100</xdr:rowOff>
    </xdr:from>
    <xdr:to>
      <xdr:col>9</xdr:col>
      <xdr:colOff>438150</xdr:colOff>
      <xdr:row>9</xdr:row>
      <xdr:rowOff>152400</xdr:rowOff>
    </xdr:to>
    <xdr:sp macro="" textlink="">
      <xdr:nvSpPr>
        <xdr:cNvPr id="5" name="AutoShape 1"/>
        <xdr:cNvSpPr>
          <a:spLocks noChangeArrowheads="1"/>
        </xdr:cNvSpPr>
      </xdr:nvSpPr>
      <xdr:spPr bwMode="auto">
        <a:xfrm rot="10800000">
          <a:off x="9906000" y="2066925"/>
          <a:ext cx="247650" cy="114300"/>
        </a:xfrm>
        <a:prstGeom prst="rightArrow">
          <a:avLst>
            <a:gd name="adj1" fmla="val 50000"/>
            <a:gd name="adj2" fmla="val 54167"/>
          </a:avLst>
        </a:prstGeom>
        <a:solidFill>
          <a:srgbClr val="FF0000"/>
        </a:solidFill>
        <a:ln w="9525">
          <a:solidFill>
            <a:srgbClr val="FF0000"/>
          </a:solidFill>
          <a:miter lim="800000"/>
          <a:headEnd/>
          <a:tailEnd/>
        </a:ln>
      </xdr:spPr>
    </xdr:sp>
    <xdr:clientData/>
  </xdr:twoCellAnchor>
  <xdr:twoCellAnchor>
    <xdr:from>
      <xdr:col>9</xdr:col>
      <xdr:colOff>152400</xdr:colOff>
      <xdr:row>21</xdr:row>
      <xdr:rowOff>47625</xdr:rowOff>
    </xdr:from>
    <xdr:to>
      <xdr:col>9</xdr:col>
      <xdr:colOff>400050</xdr:colOff>
      <xdr:row>21</xdr:row>
      <xdr:rowOff>161925</xdr:rowOff>
    </xdr:to>
    <xdr:sp macro="" textlink="">
      <xdr:nvSpPr>
        <xdr:cNvPr id="6" name="AutoShape 1"/>
        <xdr:cNvSpPr>
          <a:spLocks noChangeArrowheads="1"/>
        </xdr:cNvSpPr>
      </xdr:nvSpPr>
      <xdr:spPr bwMode="auto">
        <a:xfrm rot="10800000">
          <a:off x="9867900" y="4476750"/>
          <a:ext cx="247650" cy="114300"/>
        </a:xfrm>
        <a:prstGeom prst="rightArrow">
          <a:avLst>
            <a:gd name="adj1" fmla="val 50000"/>
            <a:gd name="adj2" fmla="val 54167"/>
          </a:avLst>
        </a:prstGeom>
        <a:solidFill>
          <a:srgbClr val="FF0000"/>
        </a:solidFill>
        <a:ln w="9525">
          <a:solidFill>
            <a:srgbClr val="FF0000"/>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152400</xdr:colOff>
      <xdr:row>1</xdr:row>
      <xdr:rowOff>409575</xdr:rowOff>
    </xdr:to>
    <xdr:pic>
      <xdr:nvPicPr>
        <xdr:cNvPr id="2" name="Picture 1025" hidden="1"/>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14400" cy="228600"/>
        </a:xfrm>
        <a:prstGeom prst="rect">
          <a:avLst/>
        </a:prstGeom>
        <a:noFill/>
        <a:ln w="9525">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8</xdr:row>
      <xdr:rowOff>9525</xdr:rowOff>
    </xdr:from>
    <xdr:to>
      <xdr:col>2</xdr:col>
      <xdr:colOff>0</xdr:colOff>
      <xdr:row>8</xdr:row>
      <xdr:rowOff>171450</xdr:rowOff>
    </xdr:to>
    <xdr:sp macro="" textlink="">
      <xdr:nvSpPr>
        <xdr:cNvPr id="2" name="AutoShape 1"/>
        <xdr:cNvSpPr>
          <a:spLocks noChangeArrowheads="1"/>
        </xdr:cNvSpPr>
      </xdr:nvSpPr>
      <xdr:spPr bwMode="auto">
        <a:xfrm>
          <a:off x="3962400" y="2600325"/>
          <a:ext cx="0" cy="161925"/>
        </a:xfrm>
        <a:prstGeom prst="rightArrow">
          <a:avLst>
            <a:gd name="adj1" fmla="val 50000"/>
            <a:gd name="adj2" fmla="val -2147483648"/>
          </a:avLst>
        </a:prstGeom>
        <a:solidFill>
          <a:srgbClr val="FF0000"/>
        </a:solidFill>
        <a:ln w="9525">
          <a:noFill/>
          <a:miter lim="800000"/>
          <a:headEnd/>
          <a:tailEnd/>
        </a:ln>
      </xdr:spPr>
    </xdr:sp>
    <xdr:clientData/>
  </xdr:twoCellAnchor>
  <xdr:twoCellAnchor>
    <xdr:from>
      <xdr:col>2</xdr:col>
      <xdr:colOff>0</xdr:colOff>
      <xdr:row>9</xdr:row>
      <xdr:rowOff>19050</xdr:rowOff>
    </xdr:from>
    <xdr:to>
      <xdr:col>2</xdr:col>
      <xdr:colOff>0</xdr:colOff>
      <xdr:row>10</xdr:row>
      <xdr:rowOff>0</xdr:rowOff>
    </xdr:to>
    <xdr:sp macro="" textlink="">
      <xdr:nvSpPr>
        <xdr:cNvPr id="3" name="AutoShape 2"/>
        <xdr:cNvSpPr>
          <a:spLocks noChangeArrowheads="1"/>
        </xdr:cNvSpPr>
      </xdr:nvSpPr>
      <xdr:spPr bwMode="auto">
        <a:xfrm>
          <a:off x="3962400" y="2790825"/>
          <a:ext cx="0" cy="161925"/>
        </a:xfrm>
        <a:prstGeom prst="rightArrow">
          <a:avLst>
            <a:gd name="adj1" fmla="val 50000"/>
            <a:gd name="adj2" fmla="val -2147483648"/>
          </a:avLst>
        </a:prstGeom>
        <a:solidFill>
          <a:srgbClr val="FF0000"/>
        </a:solidFill>
        <a:ln w="9525">
          <a:noFill/>
          <a:miter lim="800000"/>
          <a:headEnd/>
          <a:tailEnd/>
        </a:ln>
      </xdr:spPr>
    </xdr:sp>
    <xdr:clientData/>
  </xdr:twoCellAnchor>
  <xdr:twoCellAnchor>
    <xdr:from>
      <xdr:col>2</xdr:col>
      <xdr:colOff>0</xdr:colOff>
      <xdr:row>15</xdr:row>
      <xdr:rowOff>9525</xdr:rowOff>
    </xdr:from>
    <xdr:to>
      <xdr:col>2</xdr:col>
      <xdr:colOff>0</xdr:colOff>
      <xdr:row>15</xdr:row>
      <xdr:rowOff>171450</xdr:rowOff>
    </xdr:to>
    <xdr:sp macro="" textlink="">
      <xdr:nvSpPr>
        <xdr:cNvPr id="4" name="AutoShape 3"/>
        <xdr:cNvSpPr>
          <a:spLocks noChangeArrowheads="1"/>
        </xdr:cNvSpPr>
      </xdr:nvSpPr>
      <xdr:spPr bwMode="auto">
        <a:xfrm>
          <a:off x="3962400" y="3867150"/>
          <a:ext cx="0" cy="161925"/>
        </a:xfrm>
        <a:prstGeom prst="rightArrow">
          <a:avLst>
            <a:gd name="adj1" fmla="val 50000"/>
            <a:gd name="adj2" fmla="val -2147483648"/>
          </a:avLst>
        </a:prstGeom>
        <a:solidFill>
          <a:srgbClr val="FF0000"/>
        </a:solidFill>
        <a:ln w="9525">
          <a:noFill/>
          <a:miter lim="800000"/>
          <a:headEnd/>
          <a:tailEnd/>
        </a:ln>
      </xdr:spPr>
    </xdr:sp>
    <xdr:clientData/>
  </xdr:twoCellAnchor>
  <xdr:twoCellAnchor>
    <xdr:from>
      <xdr:col>2</xdr:col>
      <xdr:colOff>0</xdr:colOff>
      <xdr:row>18</xdr:row>
      <xdr:rowOff>9525</xdr:rowOff>
    </xdr:from>
    <xdr:to>
      <xdr:col>2</xdr:col>
      <xdr:colOff>0</xdr:colOff>
      <xdr:row>18</xdr:row>
      <xdr:rowOff>171450</xdr:rowOff>
    </xdr:to>
    <xdr:sp macro="" textlink="">
      <xdr:nvSpPr>
        <xdr:cNvPr id="5" name="AutoShape 4"/>
        <xdr:cNvSpPr>
          <a:spLocks noChangeArrowheads="1"/>
        </xdr:cNvSpPr>
      </xdr:nvSpPr>
      <xdr:spPr bwMode="auto">
        <a:xfrm>
          <a:off x="3962400" y="4248150"/>
          <a:ext cx="0" cy="161925"/>
        </a:xfrm>
        <a:prstGeom prst="rightArrow">
          <a:avLst>
            <a:gd name="adj1" fmla="val 50000"/>
            <a:gd name="adj2" fmla="val -2147483648"/>
          </a:avLst>
        </a:prstGeom>
        <a:solidFill>
          <a:srgbClr val="FF0000"/>
        </a:solidFill>
        <a:ln w="9525">
          <a:noFill/>
          <a:miter lim="800000"/>
          <a:headEnd/>
          <a:tailEnd/>
        </a:ln>
      </xdr:spPr>
    </xdr:sp>
    <xdr:clientData/>
  </xdr:twoCellAnchor>
  <xdr:twoCellAnchor>
    <xdr:from>
      <xdr:col>1</xdr:col>
      <xdr:colOff>142875</xdr:colOff>
      <xdr:row>39</xdr:row>
      <xdr:rowOff>28575</xdr:rowOff>
    </xdr:from>
    <xdr:to>
      <xdr:col>1</xdr:col>
      <xdr:colOff>390525</xdr:colOff>
      <xdr:row>39</xdr:row>
      <xdr:rowOff>152400</xdr:rowOff>
    </xdr:to>
    <xdr:sp macro="" textlink="">
      <xdr:nvSpPr>
        <xdr:cNvPr id="7" name="AutoShape 14"/>
        <xdr:cNvSpPr>
          <a:spLocks noChangeArrowheads="1"/>
        </xdr:cNvSpPr>
      </xdr:nvSpPr>
      <xdr:spPr bwMode="auto">
        <a:xfrm>
          <a:off x="3686175" y="14230350"/>
          <a:ext cx="247650" cy="123825"/>
        </a:xfrm>
        <a:prstGeom prst="rightArrow">
          <a:avLst>
            <a:gd name="adj1" fmla="val 50000"/>
            <a:gd name="adj2" fmla="val 50000"/>
          </a:avLst>
        </a:prstGeom>
        <a:solidFill>
          <a:srgbClr val="FF0000"/>
        </a:solidFill>
        <a:ln w="9525">
          <a:solidFill>
            <a:srgbClr val="FF0000"/>
          </a:solidFill>
          <a:miter lim="800000"/>
          <a:headEnd/>
          <a:tailEnd/>
        </a:ln>
      </xdr:spPr>
    </xdr:sp>
    <xdr:clientData/>
  </xdr:twoCellAnchor>
  <xdr:twoCellAnchor>
    <xdr:from>
      <xdr:col>1</xdr:col>
      <xdr:colOff>142875</xdr:colOff>
      <xdr:row>40</xdr:row>
      <xdr:rowOff>28575</xdr:rowOff>
    </xdr:from>
    <xdr:to>
      <xdr:col>1</xdr:col>
      <xdr:colOff>390525</xdr:colOff>
      <xdr:row>40</xdr:row>
      <xdr:rowOff>152400</xdr:rowOff>
    </xdr:to>
    <xdr:sp macro="" textlink="">
      <xdr:nvSpPr>
        <xdr:cNvPr id="8" name="AutoShape 15"/>
        <xdr:cNvSpPr>
          <a:spLocks noChangeArrowheads="1"/>
        </xdr:cNvSpPr>
      </xdr:nvSpPr>
      <xdr:spPr bwMode="auto">
        <a:xfrm>
          <a:off x="3686175" y="14420850"/>
          <a:ext cx="247650" cy="123825"/>
        </a:xfrm>
        <a:prstGeom prst="rightArrow">
          <a:avLst>
            <a:gd name="adj1" fmla="val 50000"/>
            <a:gd name="adj2" fmla="val 50000"/>
          </a:avLst>
        </a:prstGeom>
        <a:solidFill>
          <a:srgbClr val="FF0000"/>
        </a:solidFill>
        <a:ln w="9525">
          <a:solidFill>
            <a:srgbClr val="FF0000"/>
          </a:solidFill>
          <a:miter lim="800000"/>
          <a:headEnd/>
          <a:tailEnd/>
        </a:ln>
      </xdr:spPr>
    </xdr:sp>
    <xdr:clientData/>
  </xdr:twoCellAnchor>
  <xdr:twoCellAnchor>
    <xdr:from>
      <xdr:col>1</xdr:col>
      <xdr:colOff>152400</xdr:colOff>
      <xdr:row>41</xdr:row>
      <xdr:rowOff>28575</xdr:rowOff>
    </xdr:from>
    <xdr:to>
      <xdr:col>1</xdr:col>
      <xdr:colOff>400050</xdr:colOff>
      <xdr:row>41</xdr:row>
      <xdr:rowOff>152400</xdr:rowOff>
    </xdr:to>
    <xdr:sp macro="" textlink="">
      <xdr:nvSpPr>
        <xdr:cNvPr id="9" name="AutoShape 16"/>
        <xdr:cNvSpPr>
          <a:spLocks noChangeArrowheads="1"/>
        </xdr:cNvSpPr>
      </xdr:nvSpPr>
      <xdr:spPr bwMode="auto">
        <a:xfrm>
          <a:off x="3695700" y="14611350"/>
          <a:ext cx="247650" cy="123825"/>
        </a:xfrm>
        <a:prstGeom prst="rightArrow">
          <a:avLst>
            <a:gd name="adj1" fmla="val 50000"/>
            <a:gd name="adj2" fmla="val 50000"/>
          </a:avLst>
        </a:prstGeom>
        <a:solidFill>
          <a:srgbClr val="FF0000"/>
        </a:solidFill>
        <a:ln w="9525">
          <a:solidFill>
            <a:srgbClr val="FF0000"/>
          </a:solidFill>
          <a:miter lim="800000"/>
          <a:headEnd/>
          <a:tailEnd/>
        </a:ln>
      </xdr:spPr>
    </xdr:sp>
    <xdr:clientData/>
  </xdr:twoCellAnchor>
  <xdr:twoCellAnchor>
    <xdr:from>
      <xdr:col>1</xdr:col>
      <xdr:colOff>142875</xdr:colOff>
      <xdr:row>36</xdr:row>
      <xdr:rowOff>114300</xdr:rowOff>
    </xdr:from>
    <xdr:to>
      <xdr:col>1</xdr:col>
      <xdr:colOff>390525</xdr:colOff>
      <xdr:row>37</xdr:row>
      <xdr:rowOff>66675</xdr:rowOff>
    </xdr:to>
    <xdr:sp macro="" textlink="">
      <xdr:nvSpPr>
        <xdr:cNvPr id="10" name="AutoShape 18"/>
        <xdr:cNvSpPr>
          <a:spLocks noChangeArrowheads="1"/>
        </xdr:cNvSpPr>
      </xdr:nvSpPr>
      <xdr:spPr bwMode="auto">
        <a:xfrm>
          <a:off x="3686175" y="13763625"/>
          <a:ext cx="247650" cy="133350"/>
        </a:xfrm>
        <a:prstGeom prst="rightArrow">
          <a:avLst>
            <a:gd name="adj1" fmla="val 50000"/>
            <a:gd name="adj2" fmla="val 54167"/>
          </a:avLst>
        </a:prstGeom>
        <a:solidFill>
          <a:srgbClr val="FF0000"/>
        </a:solidFill>
        <a:ln w="9525">
          <a:solidFill>
            <a:srgbClr val="FF0000"/>
          </a:solidFill>
          <a:miter lim="800000"/>
          <a:headEnd/>
          <a:tailEnd/>
        </a:ln>
      </xdr:spPr>
    </xdr:sp>
    <xdr:clientData/>
  </xdr:twoCellAnchor>
  <xdr:twoCellAnchor>
    <xdr:from>
      <xdr:col>1</xdr:col>
      <xdr:colOff>152400</xdr:colOff>
      <xdr:row>42</xdr:row>
      <xdr:rowOff>28575</xdr:rowOff>
    </xdr:from>
    <xdr:to>
      <xdr:col>1</xdr:col>
      <xdr:colOff>400050</xdr:colOff>
      <xdr:row>42</xdr:row>
      <xdr:rowOff>152400</xdr:rowOff>
    </xdr:to>
    <xdr:sp macro="" textlink="">
      <xdr:nvSpPr>
        <xdr:cNvPr id="11" name="AutoShape 20"/>
        <xdr:cNvSpPr>
          <a:spLocks noChangeArrowheads="1"/>
        </xdr:cNvSpPr>
      </xdr:nvSpPr>
      <xdr:spPr bwMode="auto">
        <a:xfrm>
          <a:off x="3695700" y="14801850"/>
          <a:ext cx="247650" cy="123825"/>
        </a:xfrm>
        <a:prstGeom prst="rightArrow">
          <a:avLst>
            <a:gd name="adj1" fmla="val 50000"/>
            <a:gd name="adj2" fmla="val 50000"/>
          </a:avLst>
        </a:prstGeom>
        <a:solidFill>
          <a:srgbClr val="FF0000"/>
        </a:solidFill>
        <a:ln w="9525">
          <a:solidFill>
            <a:srgbClr val="FF0000"/>
          </a:solidFill>
          <a:miter lim="800000"/>
          <a:headEnd/>
          <a:tailEnd/>
        </a:ln>
      </xdr:spPr>
    </xdr:sp>
    <xdr:clientData/>
  </xdr:twoCellAnchor>
  <xdr:twoCellAnchor>
    <xdr:from>
      <xdr:col>1</xdr:col>
      <xdr:colOff>114300</xdr:colOff>
      <xdr:row>32</xdr:row>
      <xdr:rowOff>28575</xdr:rowOff>
    </xdr:from>
    <xdr:to>
      <xdr:col>1</xdr:col>
      <xdr:colOff>361950</xdr:colOff>
      <xdr:row>32</xdr:row>
      <xdr:rowOff>152400</xdr:rowOff>
    </xdr:to>
    <xdr:sp macro="" textlink="">
      <xdr:nvSpPr>
        <xdr:cNvPr id="12" name="AutoShape 21"/>
        <xdr:cNvSpPr>
          <a:spLocks noChangeArrowheads="1"/>
        </xdr:cNvSpPr>
      </xdr:nvSpPr>
      <xdr:spPr bwMode="auto">
        <a:xfrm>
          <a:off x="3657600" y="12934950"/>
          <a:ext cx="247650" cy="123825"/>
        </a:xfrm>
        <a:prstGeom prst="rightArrow">
          <a:avLst>
            <a:gd name="adj1" fmla="val 50000"/>
            <a:gd name="adj2" fmla="val 50000"/>
          </a:avLst>
        </a:prstGeom>
        <a:solidFill>
          <a:srgbClr val="FF0000"/>
        </a:solidFill>
        <a:ln w="9525">
          <a:solidFill>
            <a:srgbClr val="FF0000"/>
          </a:solidFill>
          <a:miter lim="800000"/>
          <a:headEnd/>
          <a:tailEnd/>
        </a:ln>
      </xdr:spPr>
    </xdr:sp>
    <xdr:clientData/>
  </xdr:twoCellAnchor>
  <xdr:twoCellAnchor>
    <xdr:from>
      <xdr:col>1</xdr:col>
      <xdr:colOff>19050</xdr:colOff>
      <xdr:row>23</xdr:row>
      <xdr:rowOff>304800</xdr:rowOff>
    </xdr:from>
    <xdr:to>
      <xdr:col>1</xdr:col>
      <xdr:colOff>266700</xdr:colOff>
      <xdr:row>23</xdr:row>
      <xdr:rowOff>419100</xdr:rowOff>
    </xdr:to>
    <xdr:sp macro="" textlink="">
      <xdr:nvSpPr>
        <xdr:cNvPr id="13" name="AutoShape 22"/>
        <xdr:cNvSpPr>
          <a:spLocks noChangeArrowheads="1"/>
        </xdr:cNvSpPr>
      </xdr:nvSpPr>
      <xdr:spPr bwMode="auto">
        <a:xfrm>
          <a:off x="3562350" y="5724525"/>
          <a:ext cx="247650" cy="114300"/>
        </a:xfrm>
        <a:prstGeom prst="rightArrow">
          <a:avLst>
            <a:gd name="adj1" fmla="val 50000"/>
            <a:gd name="adj2" fmla="val 54167"/>
          </a:avLst>
        </a:prstGeom>
        <a:solidFill>
          <a:srgbClr val="FF0000"/>
        </a:solidFill>
        <a:ln w="9525">
          <a:solidFill>
            <a:srgbClr val="FF0000"/>
          </a:solidFill>
          <a:miter lim="800000"/>
          <a:headEnd/>
          <a:tailEnd/>
        </a:ln>
      </xdr:spPr>
    </xdr:sp>
    <xdr:clientData/>
  </xdr:twoCellAnchor>
  <xdr:twoCellAnchor>
    <xdr:from>
      <xdr:col>1</xdr:col>
      <xdr:colOff>142875</xdr:colOff>
      <xdr:row>45</xdr:row>
      <xdr:rowOff>28575</xdr:rowOff>
    </xdr:from>
    <xdr:to>
      <xdr:col>1</xdr:col>
      <xdr:colOff>390525</xdr:colOff>
      <xdr:row>45</xdr:row>
      <xdr:rowOff>142875</xdr:rowOff>
    </xdr:to>
    <xdr:sp macro="" textlink="">
      <xdr:nvSpPr>
        <xdr:cNvPr id="14" name="AutoShape 25"/>
        <xdr:cNvSpPr>
          <a:spLocks noChangeArrowheads="1"/>
        </xdr:cNvSpPr>
      </xdr:nvSpPr>
      <xdr:spPr bwMode="auto">
        <a:xfrm>
          <a:off x="3686175" y="15363825"/>
          <a:ext cx="247650" cy="114300"/>
        </a:xfrm>
        <a:prstGeom prst="rightArrow">
          <a:avLst>
            <a:gd name="adj1" fmla="val 50000"/>
            <a:gd name="adj2" fmla="val 54167"/>
          </a:avLst>
        </a:prstGeom>
        <a:solidFill>
          <a:srgbClr val="FF0000"/>
        </a:solidFill>
        <a:ln w="9525">
          <a:solidFill>
            <a:srgbClr val="FF0000"/>
          </a:solidFill>
          <a:miter lim="800000"/>
          <a:headEnd/>
          <a:tailEnd/>
        </a:ln>
      </xdr:spPr>
    </xdr:sp>
    <xdr:clientData/>
  </xdr:twoCellAnchor>
  <xdr:twoCellAnchor>
    <xdr:from>
      <xdr:col>1</xdr:col>
      <xdr:colOff>47625</xdr:colOff>
      <xdr:row>26</xdr:row>
      <xdr:rowOff>485775</xdr:rowOff>
    </xdr:from>
    <xdr:to>
      <xdr:col>1</xdr:col>
      <xdr:colOff>295275</xdr:colOff>
      <xdr:row>26</xdr:row>
      <xdr:rowOff>600075</xdr:rowOff>
    </xdr:to>
    <xdr:sp macro="" textlink="">
      <xdr:nvSpPr>
        <xdr:cNvPr id="15" name="AutoShape 26"/>
        <xdr:cNvSpPr>
          <a:spLocks noChangeArrowheads="1"/>
        </xdr:cNvSpPr>
      </xdr:nvSpPr>
      <xdr:spPr bwMode="auto">
        <a:xfrm>
          <a:off x="3590925" y="9429750"/>
          <a:ext cx="247650" cy="114300"/>
        </a:xfrm>
        <a:prstGeom prst="rightArrow">
          <a:avLst>
            <a:gd name="adj1" fmla="val 50000"/>
            <a:gd name="adj2" fmla="val 54167"/>
          </a:avLst>
        </a:prstGeom>
        <a:solidFill>
          <a:srgbClr val="FF0000"/>
        </a:solidFill>
        <a:ln w="9525">
          <a:solidFill>
            <a:srgbClr val="FF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apps.azdot.gov/websignon/logon.asp"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safety.fhwa.dot.gov/provencountermeasures/syst_stop_control/"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115" Type="http://schemas.openxmlformats.org/officeDocument/2006/relationships/ctrlProp" Target="../ctrlProps/ctrlProp112.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s://apps.azdot.gov/websignon/logon.asp"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s://apps.azdot.gov/websignon/logon.asp"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apps.azdot.gov/websignon/logon.asp"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s://apps.azdot.gov/websignon/logon.asp"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8" zoomScaleNormal="100" workbookViewId="0">
      <selection activeCell="J30" sqref="J30"/>
    </sheetView>
  </sheetViews>
  <sheetFormatPr defaultRowHeight="15" x14ac:dyDescent="0.25"/>
  <cols>
    <col min="1" max="1" width="3" customWidth="1"/>
    <col min="6" max="6" width="3.28515625" customWidth="1"/>
    <col min="7" max="7" width="46.28515625" customWidth="1"/>
  </cols>
  <sheetData>
    <row r="1" spans="1:11" ht="21" x14ac:dyDescent="0.25">
      <c r="A1" s="507" t="s">
        <v>119</v>
      </c>
      <c r="B1" s="507"/>
      <c r="C1" s="507"/>
      <c r="D1" s="507"/>
      <c r="E1" s="507"/>
      <c r="F1" s="507"/>
      <c r="G1" s="507"/>
    </row>
    <row r="2" spans="1:11" ht="18.75" x14ac:dyDescent="0.25">
      <c r="A2" s="512" t="s">
        <v>96</v>
      </c>
      <c r="B2" s="513"/>
      <c r="C2" s="513"/>
      <c r="D2" s="513"/>
      <c r="E2" s="513"/>
      <c r="F2" s="513"/>
      <c r="G2" s="514"/>
    </row>
    <row r="3" spans="1:11" ht="18.75" x14ac:dyDescent="0.25">
      <c r="A3" s="428">
        <v>1</v>
      </c>
      <c r="B3" s="499" t="s">
        <v>481</v>
      </c>
      <c r="C3" s="501"/>
      <c r="D3" s="501"/>
      <c r="E3" s="501"/>
      <c r="F3" s="501"/>
      <c r="G3" s="501"/>
    </row>
    <row r="4" spans="1:11" ht="109.5" customHeight="1" x14ac:dyDescent="0.25">
      <c r="A4" s="131"/>
      <c r="B4" s="504" t="s">
        <v>792</v>
      </c>
      <c r="C4" s="500"/>
      <c r="D4" s="500"/>
      <c r="E4" s="500"/>
      <c r="F4" s="500"/>
      <c r="G4" s="500"/>
    </row>
    <row r="5" spans="1:11" ht="62.25" customHeight="1" x14ac:dyDescent="0.25">
      <c r="A5" s="131"/>
      <c r="B5" s="502" t="s">
        <v>676</v>
      </c>
      <c r="C5" s="502"/>
      <c r="D5" s="502"/>
      <c r="E5" s="502"/>
      <c r="F5" s="502"/>
      <c r="G5" s="502"/>
    </row>
    <row r="6" spans="1:11" ht="18.75" x14ac:dyDescent="0.3">
      <c r="A6" s="428">
        <v>2</v>
      </c>
      <c r="B6" s="501" t="s">
        <v>550</v>
      </c>
      <c r="C6" s="508"/>
      <c r="D6" s="508"/>
      <c r="E6" s="508"/>
      <c r="F6" s="508"/>
      <c r="G6" s="508"/>
    </row>
    <row r="7" spans="1:11" ht="122.25" customHeight="1" x14ac:dyDescent="0.25">
      <c r="A7" s="131"/>
      <c r="B7" s="504" t="s">
        <v>795</v>
      </c>
      <c r="C7" s="500"/>
      <c r="D7" s="500"/>
      <c r="E7" s="500"/>
      <c r="F7" s="500"/>
      <c r="G7" s="500"/>
    </row>
    <row r="8" spans="1:11" ht="46.5" customHeight="1" x14ac:dyDescent="0.25">
      <c r="A8" s="131" t="s">
        <v>54</v>
      </c>
      <c r="B8" s="504" t="s">
        <v>793</v>
      </c>
      <c r="C8" s="500"/>
      <c r="D8" s="500"/>
      <c r="E8" s="500"/>
      <c r="F8" s="500"/>
      <c r="G8" s="500"/>
    </row>
    <row r="9" spans="1:11" ht="48.75" customHeight="1" x14ac:dyDescent="0.25">
      <c r="A9" s="131"/>
      <c r="B9" s="505" t="s">
        <v>794</v>
      </c>
      <c r="C9" s="506"/>
      <c r="D9" s="506"/>
      <c r="E9" s="506"/>
      <c r="F9" s="506"/>
      <c r="G9" s="506"/>
      <c r="K9" s="94"/>
    </row>
    <row r="10" spans="1:11" ht="108" customHeight="1" x14ac:dyDescent="0.25">
      <c r="A10" s="131" t="s">
        <v>54</v>
      </c>
      <c r="B10" s="504" t="s">
        <v>551</v>
      </c>
      <c r="C10" s="500"/>
      <c r="D10" s="500"/>
      <c r="E10" s="500"/>
      <c r="F10" s="500"/>
      <c r="G10" s="500"/>
    </row>
    <row r="11" spans="1:11" ht="32.25" customHeight="1" x14ac:dyDescent="0.25">
      <c r="A11" s="131"/>
      <c r="B11" s="505" t="s">
        <v>89</v>
      </c>
      <c r="C11" s="506"/>
      <c r="D11" s="506"/>
      <c r="E11" s="506"/>
      <c r="F11" s="506"/>
      <c r="G11" s="506"/>
    </row>
    <row r="12" spans="1:11" ht="9.75" hidden="1" customHeight="1" x14ac:dyDescent="0.25">
      <c r="A12" s="131"/>
      <c r="B12" s="505"/>
      <c r="C12" s="505"/>
      <c r="D12" s="505"/>
      <c r="E12" s="505"/>
      <c r="F12" s="505"/>
      <c r="G12" s="505"/>
    </row>
    <row r="13" spans="1:11" ht="43.15" customHeight="1" x14ac:dyDescent="0.25">
      <c r="A13" s="428">
        <v>3</v>
      </c>
      <c r="B13" s="499" t="s">
        <v>109</v>
      </c>
      <c r="C13" s="499"/>
      <c r="D13" s="499"/>
      <c r="E13" s="499"/>
      <c r="F13" s="499"/>
      <c r="G13" s="499"/>
    </row>
    <row r="14" spans="1:11" ht="109.5" customHeight="1" x14ac:dyDescent="0.25">
      <c r="A14" s="131"/>
      <c r="B14" s="500" t="s">
        <v>552</v>
      </c>
      <c r="C14" s="500"/>
      <c r="D14" s="500"/>
      <c r="E14" s="500"/>
      <c r="F14" s="500"/>
      <c r="G14" s="500"/>
    </row>
    <row r="15" spans="1:11" ht="18.75" x14ac:dyDescent="0.25">
      <c r="A15" s="428">
        <v>4</v>
      </c>
      <c r="B15" s="501" t="s">
        <v>65</v>
      </c>
      <c r="C15" s="501"/>
      <c r="D15" s="501"/>
      <c r="E15" s="501"/>
      <c r="F15" s="501"/>
      <c r="G15" s="501"/>
    </row>
    <row r="16" spans="1:11" ht="97.5" customHeight="1" x14ac:dyDescent="0.25">
      <c r="A16" s="142"/>
      <c r="B16" s="502" t="s">
        <v>790</v>
      </c>
      <c r="C16" s="503"/>
      <c r="D16" s="503"/>
      <c r="E16" s="503"/>
      <c r="F16" s="503"/>
      <c r="G16" s="503"/>
    </row>
    <row r="17" spans="1:7" ht="31.5" customHeight="1" x14ac:dyDescent="0.25">
      <c r="A17" s="143"/>
      <c r="B17" s="506" t="s">
        <v>564</v>
      </c>
      <c r="C17" s="506"/>
      <c r="D17" s="506"/>
      <c r="E17" s="506"/>
      <c r="F17" s="506"/>
      <c r="G17" s="506"/>
    </row>
    <row r="18" spans="1:7" ht="63" customHeight="1" x14ac:dyDescent="0.25">
      <c r="A18" s="143"/>
      <c r="B18" s="522" t="s">
        <v>565</v>
      </c>
      <c r="C18" s="523"/>
      <c r="D18" s="523"/>
      <c r="E18" s="523"/>
      <c r="F18" s="523"/>
      <c r="G18" s="523"/>
    </row>
    <row r="19" spans="1:7" ht="31.5" customHeight="1" x14ac:dyDescent="0.25">
      <c r="A19" s="143"/>
      <c r="B19" s="506" t="s">
        <v>846</v>
      </c>
      <c r="C19" s="506"/>
      <c r="D19" s="506"/>
      <c r="E19" s="506"/>
      <c r="F19" s="506"/>
      <c r="G19" s="506"/>
    </row>
    <row r="20" spans="1:7" ht="46.5" customHeight="1" x14ac:dyDescent="0.25">
      <c r="A20" s="143"/>
      <c r="B20" s="506" t="s">
        <v>847</v>
      </c>
      <c r="C20" s="506"/>
      <c r="D20" s="506"/>
      <c r="E20" s="506"/>
      <c r="F20" s="506"/>
      <c r="G20" s="506"/>
    </row>
    <row r="21" spans="1:7" ht="29.25" customHeight="1" x14ac:dyDescent="0.25">
      <c r="A21" s="131" t="s">
        <v>54</v>
      </c>
      <c r="B21" s="518" t="s">
        <v>483</v>
      </c>
      <c r="C21" s="518"/>
      <c r="D21" s="518"/>
      <c r="E21" s="518"/>
      <c r="F21" s="518"/>
      <c r="G21" s="518"/>
    </row>
    <row r="22" spans="1:7" ht="30.75" customHeight="1" x14ac:dyDescent="0.25">
      <c r="A22" s="131"/>
      <c r="B22" s="519" t="s">
        <v>120</v>
      </c>
      <c r="C22" s="520"/>
      <c r="D22" s="520"/>
      <c r="E22" s="520"/>
      <c r="F22" s="520"/>
      <c r="G22" s="521"/>
    </row>
    <row r="23" spans="1:7" ht="64.5" customHeight="1" x14ac:dyDescent="0.25">
      <c r="A23" s="131"/>
      <c r="B23" s="506" t="s">
        <v>549</v>
      </c>
      <c r="C23" s="506"/>
      <c r="D23" s="506"/>
      <c r="E23" s="506"/>
      <c r="F23" s="506"/>
      <c r="G23" s="506"/>
    </row>
    <row r="24" spans="1:7" ht="45.75" customHeight="1" x14ac:dyDescent="0.25">
      <c r="A24" s="131"/>
      <c r="B24" s="500" t="s">
        <v>130</v>
      </c>
      <c r="C24" s="500"/>
      <c r="D24" s="500"/>
      <c r="E24" s="500"/>
      <c r="F24" s="500"/>
      <c r="G24" s="500"/>
    </row>
    <row r="25" spans="1:7" ht="122.25" customHeight="1" x14ac:dyDescent="0.25">
      <c r="A25" s="131"/>
      <c r="B25" s="505" t="s">
        <v>5</v>
      </c>
      <c r="C25" s="503"/>
      <c r="D25" s="503"/>
      <c r="E25" s="503"/>
      <c r="F25" s="503"/>
      <c r="G25" s="503"/>
    </row>
    <row r="26" spans="1:7" ht="18.75" x14ac:dyDescent="0.25">
      <c r="A26" s="429">
        <v>5</v>
      </c>
      <c r="B26" s="510" t="s">
        <v>482</v>
      </c>
      <c r="C26" s="510"/>
      <c r="D26" s="510"/>
      <c r="E26" s="510"/>
      <c r="F26" s="510"/>
      <c r="G26" s="510"/>
    </row>
    <row r="27" spans="1:7" ht="39" customHeight="1" x14ac:dyDescent="0.25">
      <c r="A27" s="131"/>
      <c r="B27" s="515" t="s">
        <v>796</v>
      </c>
      <c r="C27" s="516"/>
      <c r="D27" s="516"/>
      <c r="E27" s="516"/>
      <c r="F27" s="516"/>
      <c r="G27" s="517"/>
    </row>
    <row r="28" spans="1:7" ht="90.75" customHeight="1" x14ac:dyDescent="0.25">
      <c r="A28" s="131"/>
      <c r="B28" s="509" t="s">
        <v>791</v>
      </c>
      <c r="C28" s="509"/>
      <c r="D28" s="509"/>
      <c r="E28" s="509"/>
      <c r="F28" s="509"/>
      <c r="G28" s="509"/>
    </row>
    <row r="29" spans="1:7" ht="18.75" x14ac:dyDescent="0.25">
      <c r="A29" s="429">
        <v>6</v>
      </c>
      <c r="B29" s="510" t="s">
        <v>856</v>
      </c>
      <c r="C29" s="510"/>
      <c r="D29" s="510"/>
      <c r="E29" s="510"/>
      <c r="F29" s="510"/>
      <c r="G29" s="510"/>
    </row>
    <row r="30" spans="1:7" ht="58.5" customHeight="1" x14ac:dyDescent="0.25">
      <c r="A30" s="131"/>
      <c r="B30" s="511" t="s">
        <v>848</v>
      </c>
      <c r="C30" s="511"/>
      <c r="D30" s="511"/>
      <c r="E30" s="511"/>
      <c r="F30" s="511"/>
      <c r="G30" s="511"/>
    </row>
    <row r="31" spans="1:7" ht="18.75" x14ac:dyDescent="0.3">
      <c r="A31" s="798">
        <v>7</v>
      </c>
      <c r="B31" s="510" t="s">
        <v>857</v>
      </c>
      <c r="C31" s="799"/>
      <c r="D31" s="799"/>
      <c r="E31" s="799"/>
      <c r="F31" s="799"/>
      <c r="G31" s="799"/>
    </row>
    <row r="32" spans="1:7" ht="237.75" customHeight="1" x14ac:dyDescent="0.25">
      <c r="B32" s="509" t="s">
        <v>855</v>
      </c>
      <c r="C32" s="797"/>
      <c r="D32" s="797"/>
      <c r="E32" s="797"/>
      <c r="F32" s="797"/>
      <c r="G32" s="797"/>
    </row>
  </sheetData>
  <mergeCells count="32">
    <mergeCell ref="B31:G31"/>
    <mergeCell ref="B32:G32"/>
    <mergeCell ref="B28:G28"/>
    <mergeCell ref="B29:G29"/>
    <mergeCell ref="B30:G30"/>
    <mergeCell ref="A2:G2"/>
    <mergeCell ref="B23:G23"/>
    <mergeCell ref="B24:G24"/>
    <mergeCell ref="B25:G25"/>
    <mergeCell ref="B26:G26"/>
    <mergeCell ref="B27:G27"/>
    <mergeCell ref="B19:G19"/>
    <mergeCell ref="B20:G20"/>
    <mergeCell ref="B21:G21"/>
    <mergeCell ref="B22:G22"/>
    <mergeCell ref="B18:G18"/>
    <mergeCell ref="B17:G17"/>
    <mergeCell ref="B12:G12"/>
    <mergeCell ref="A1:G1"/>
    <mergeCell ref="B3:G3"/>
    <mergeCell ref="B4:G4"/>
    <mergeCell ref="B5:G5"/>
    <mergeCell ref="B6:G6"/>
    <mergeCell ref="B13:G13"/>
    <mergeCell ref="B14:G14"/>
    <mergeCell ref="B15:G15"/>
    <mergeCell ref="B16:G16"/>
    <mergeCell ref="B7:G7"/>
    <mergeCell ref="B8:G8"/>
    <mergeCell ref="B9:G9"/>
    <mergeCell ref="B10:G10"/>
    <mergeCell ref="B11:G11"/>
  </mergeCells>
  <hyperlinks>
    <hyperlink ref="B30:G30" r:id="rId1" display="https://apps.azdot.gov/websignon/logon.asp"/>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6"/>
  <sheetViews>
    <sheetView topLeftCell="B1" workbookViewId="0">
      <selection activeCell="C4" sqref="C4"/>
    </sheetView>
  </sheetViews>
  <sheetFormatPr defaultRowHeight="15" x14ac:dyDescent="0.25"/>
  <cols>
    <col min="1" max="1" width="20.28515625" customWidth="1"/>
    <col min="2" max="2" width="17.28515625" customWidth="1"/>
    <col min="3" max="3" width="23.42578125" bestFit="1" customWidth="1"/>
    <col min="4" max="4" width="25.140625" customWidth="1"/>
    <col min="5" max="5" width="19.85546875" customWidth="1"/>
    <col min="6" max="6" width="54.140625" customWidth="1"/>
    <col min="7" max="7" width="37.7109375" customWidth="1"/>
    <col min="8" max="9" width="45.7109375" customWidth="1"/>
    <col min="10" max="10" width="38.42578125" customWidth="1"/>
    <col min="11" max="11" width="15.5703125" customWidth="1"/>
    <col min="12" max="12" width="43.5703125" customWidth="1"/>
    <col min="13" max="13" width="63" customWidth="1"/>
    <col min="14" max="14" width="87.7109375" customWidth="1"/>
    <col min="15" max="15" width="35.85546875" customWidth="1"/>
    <col min="16" max="16" width="27.140625" customWidth="1"/>
    <col min="17" max="17" width="34.5703125" bestFit="1" customWidth="1"/>
    <col min="18" max="18" width="22.85546875" customWidth="1"/>
    <col min="19" max="19" width="53.85546875" bestFit="1" customWidth="1"/>
    <col min="20" max="20" width="31.85546875" bestFit="1" customWidth="1"/>
    <col min="21" max="21" width="46.42578125" bestFit="1" customWidth="1"/>
    <col min="22" max="22" width="80.42578125" customWidth="1"/>
    <col min="23" max="23" width="41.42578125" bestFit="1" customWidth="1"/>
    <col min="24" max="24" width="46.140625" customWidth="1"/>
    <col min="25" max="25" width="43.7109375" customWidth="1"/>
    <col min="26" max="26" width="41.140625" customWidth="1"/>
    <col min="27" max="27" width="22.140625" customWidth="1"/>
    <col min="28" max="28" width="97.7109375" customWidth="1"/>
    <col min="29" max="29" width="87.42578125" customWidth="1"/>
  </cols>
  <sheetData>
    <row r="1" spans="1:29" x14ac:dyDescent="0.25">
      <c r="A1" s="92" t="s">
        <v>152</v>
      </c>
      <c r="B1" s="93" t="s">
        <v>168</v>
      </c>
      <c r="C1" s="93" t="s">
        <v>181</v>
      </c>
      <c r="D1" s="95" t="s">
        <v>194</v>
      </c>
      <c r="E1" s="95" t="s">
        <v>203</v>
      </c>
      <c r="F1" s="96" t="s">
        <v>218</v>
      </c>
      <c r="G1" s="96" t="s">
        <v>219</v>
      </c>
      <c r="H1" s="96" t="s">
        <v>235</v>
      </c>
      <c r="I1" s="98" t="s">
        <v>237</v>
      </c>
      <c r="J1" s="96" t="s">
        <v>186</v>
      </c>
      <c r="K1" s="93" t="s">
        <v>246</v>
      </c>
      <c r="L1" s="96" t="s">
        <v>255</v>
      </c>
      <c r="M1" s="96" t="s">
        <v>286</v>
      </c>
      <c r="N1" s="96" t="s">
        <v>343</v>
      </c>
      <c r="O1" s="96" t="s">
        <v>220</v>
      </c>
      <c r="P1" s="99" t="s">
        <v>221</v>
      </c>
      <c r="Q1" s="96" t="s">
        <v>358</v>
      </c>
      <c r="R1" s="96" t="s">
        <v>222</v>
      </c>
      <c r="S1" s="96" t="s">
        <v>365</v>
      </c>
      <c r="T1" s="96" t="s">
        <v>394</v>
      </c>
      <c r="U1" s="96" t="s">
        <v>187</v>
      </c>
      <c r="V1" s="96" t="s">
        <v>188</v>
      </c>
      <c r="W1" s="96" t="s">
        <v>422</v>
      </c>
      <c r="X1" s="98" t="s">
        <v>429</v>
      </c>
      <c r="Y1" s="96" t="s">
        <v>434</v>
      </c>
      <c r="Z1" s="96" t="s">
        <v>435</v>
      </c>
      <c r="AA1" s="99" t="s">
        <v>436</v>
      </c>
      <c r="AB1" s="99" t="s">
        <v>580</v>
      </c>
      <c r="AC1" s="99" t="s">
        <v>714</v>
      </c>
    </row>
    <row r="2" spans="1:29" ht="18.75" customHeight="1" x14ac:dyDescent="0.25">
      <c r="A2" t="s">
        <v>153</v>
      </c>
      <c r="B2" t="s">
        <v>169</v>
      </c>
      <c r="C2" t="s">
        <v>182</v>
      </c>
      <c r="D2" t="s">
        <v>195</v>
      </c>
      <c r="E2" t="s">
        <v>569</v>
      </c>
      <c r="F2" s="97" t="s">
        <v>205</v>
      </c>
      <c r="G2" s="97" t="s">
        <v>236</v>
      </c>
      <c r="H2" s="97" t="s">
        <v>223</v>
      </c>
      <c r="I2" s="97" t="s">
        <v>238</v>
      </c>
      <c r="J2" s="97" t="s">
        <v>241</v>
      </c>
      <c r="K2" t="s">
        <v>245</v>
      </c>
      <c r="L2" s="97" t="s">
        <v>247</v>
      </c>
      <c r="M2" s="97" t="s">
        <v>256</v>
      </c>
      <c r="N2" s="97" t="s">
        <v>288</v>
      </c>
      <c r="O2" s="97" t="s">
        <v>349</v>
      </c>
      <c r="P2" s="100" t="s">
        <v>221</v>
      </c>
      <c r="Q2" s="97" t="s">
        <v>351</v>
      </c>
      <c r="R2" s="97" t="s">
        <v>360</v>
      </c>
      <c r="S2" s="97" t="s">
        <v>366</v>
      </c>
      <c r="T2" s="97" t="s">
        <v>385</v>
      </c>
      <c r="U2" s="97" t="s">
        <v>395</v>
      </c>
      <c r="V2" s="97" t="s">
        <v>408</v>
      </c>
      <c r="W2" s="97" t="s">
        <v>423</v>
      </c>
      <c r="X2" s="97" t="s">
        <v>430</v>
      </c>
      <c r="Y2" s="97" t="s">
        <v>437</v>
      </c>
      <c r="Z2" s="97" t="s">
        <v>441</v>
      </c>
      <c r="AA2" t="s">
        <v>201</v>
      </c>
      <c r="AB2" s="175" t="s">
        <v>581</v>
      </c>
      <c r="AC2" t="s">
        <v>698</v>
      </c>
    </row>
    <row r="3" spans="1:29" ht="15" customHeight="1" x14ac:dyDescent="0.25">
      <c r="A3" t="s">
        <v>154</v>
      </c>
      <c r="B3" t="s">
        <v>170</v>
      </c>
      <c r="C3" t="s">
        <v>183</v>
      </c>
      <c r="D3" t="s">
        <v>196</v>
      </c>
      <c r="E3" t="s">
        <v>570</v>
      </c>
      <c r="F3" s="97" t="s">
        <v>206</v>
      </c>
      <c r="G3" s="97" t="s">
        <v>237</v>
      </c>
      <c r="H3" s="97" t="s">
        <v>224</v>
      </c>
      <c r="I3" s="97" t="s">
        <v>239</v>
      </c>
      <c r="J3" s="97" t="s">
        <v>242</v>
      </c>
      <c r="L3" s="97" t="s">
        <v>248</v>
      </c>
      <c r="M3" s="97" t="s">
        <v>257</v>
      </c>
      <c r="N3" s="97" t="s">
        <v>289</v>
      </c>
      <c r="O3" s="97" t="s">
        <v>350</v>
      </c>
      <c r="Q3" s="97" t="s">
        <v>190</v>
      </c>
      <c r="R3" s="97" t="s">
        <v>361</v>
      </c>
      <c r="S3" s="97" t="s">
        <v>367</v>
      </c>
      <c r="T3" s="97" t="s">
        <v>386</v>
      </c>
      <c r="U3" s="97" t="s">
        <v>396</v>
      </c>
      <c r="V3" s="97" t="s">
        <v>409</v>
      </c>
      <c r="W3" s="97" t="s">
        <v>424</v>
      </c>
      <c r="X3" s="97" t="s">
        <v>431</v>
      </c>
      <c r="Y3" s="97" t="s">
        <v>438</v>
      </c>
      <c r="Z3" s="97" t="s">
        <v>442</v>
      </c>
      <c r="AB3" s="175" t="s">
        <v>609</v>
      </c>
      <c r="AC3" t="s">
        <v>689</v>
      </c>
    </row>
    <row r="4" spans="1:29" x14ac:dyDescent="0.25">
      <c r="A4" t="s">
        <v>155</v>
      </c>
      <c r="B4" t="s">
        <v>171</v>
      </c>
      <c r="D4" t="s">
        <v>197</v>
      </c>
      <c r="E4" t="s">
        <v>571</v>
      </c>
      <c r="F4" s="97" t="s">
        <v>207</v>
      </c>
      <c r="G4" s="97" t="s">
        <v>186</v>
      </c>
      <c r="H4" s="97" t="s">
        <v>225</v>
      </c>
      <c r="I4" s="97" t="s">
        <v>240</v>
      </c>
      <c r="J4" s="97" t="s">
        <v>243</v>
      </c>
      <c r="L4" s="97" t="s">
        <v>249</v>
      </c>
      <c r="M4" s="97" t="s">
        <v>258</v>
      </c>
      <c r="N4" s="97" t="s">
        <v>290</v>
      </c>
      <c r="O4" s="97" t="s">
        <v>344</v>
      </c>
      <c r="Q4" s="97" t="s">
        <v>352</v>
      </c>
      <c r="R4" s="97" t="s">
        <v>362</v>
      </c>
      <c r="S4" s="97" t="s">
        <v>368</v>
      </c>
      <c r="T4" s="97" t="s">
        <v>387</v>
      </c>
      <c r="U4" s="97" t="s">
        <v>397</v>
      </c>
      <c r="V4" s="97" t="s">
        <v>410</v>
      </c>
      <c r="W4" s="97" t="s">
        <v>425</v>
      </c>
      <c r="X4" s="97" t="s">
        <v>432</v>
      </c>
      <c r="Y4" s="97" t="s">
        <v>439</v>
      </c>
      <c r="Z4" s="97" t="s">
        <v>443</v>
      </c>
      <c r="AB4" t="s">
        <v>610</v>
      </c>
      <c r="AC4" t="s">
        <v>783</v>
      </c>
    </row>
    <row r="5" spans="1:29" ht="15" customHeight="1" x14ac:dyDescent="0.25">
      <c r="A5" t="s">
        <v>156</v>
      </c>
      <c r="B5" t="s">
        <v>172</v>
      </c>
      <c r="D5" t="s">
        <v>198</v>
      </c>
      <c r="E5" t="s">
        <v>572</v>
      </c>
      <c r="F5" s="97" t="s">
        <v>208</v>
      </c>
      <c r="G5" s="97" t="s">
        <v>246</v>
      </c>
      <c r="H5" s="97" t="s">
        <v>226</v>
      </c>
      <c r="J5" s="97" t="s">
        <v>244</v>
      </c>
      <c r="L5" s="97" t="s">
        <v>250</v>
      </c>
      <c r="M5" s="97" t="s">
        <v>259</v>
      </c>
      <c r="N5" s="97" t="s">
        <v>291</v>
      </c>
      <c r="O5" s="97" t="s">
        <v>345</v>
      </c>
      <c r="Q5" s="97" t="s">
        <v>353</v>
      </c>
      <c r="R5" s="97" t="s">
        <v>363</v>
      </c>
      <c r="S5" s="97" t="s">
        <v>369</v>
      </c>
      <c r="T5" s="97" t="s">
        <v>388</v>
      </c>
      <c r="U5" s="97" t="s">
        <v>398</v>
      </c>
      <c r="V5" s="97" t="s">
        <v>411</v>
      </c>
      <c r="W5" s="97" t="s">
        <v>426</v>
      </c>
      <c r="X5" s="97" t="s">
        <v>433</v>
      </c>
      <c r="Y5" s="97" t="s">
        <v>440</v>
      </c>
      <c r="Z5" s="97" t="s">
        <v>444</v>
      </c>
      <c r="AB5" s="175" t="s">
        <v>582</v>
      </c>
      <c r="AC5" t="s">
        <v>699</v>
      </c>
    </row>
    <row r="6" spans="1:29" ht="12.75" customHeight="1" x14ac:dyDescent="0.25">
      <c r="A6" t="s">
        <v>157</v>
      </c>
      <c r="B6" t="s">
        <v>173</v>
      </c>
      <c r="D6" t="s">
        <v>199</v>
      </c>
      <c r="E6" t="s">
        <v>573</v>
      </c>
      <c r="F6" s="97" t="s">
        <v>209</v>
      </c>
      <c r="G6" s="97" t="s">
        <v>255</v>
      </c>
      <c r="H6" s="97" t="s">
        <v>227</v>
      </c>
      <c r="L6" s="97" t="s">
        <v>251</v>
      </c>
      <c r="M6" s="97" t="s">
        <v>260</v>
      </c>
      <c r="N6" s="97" t="s">
        <v>292</v>
      </c>
      <c r="O6" s="97" t="s">
        <v>346</v>
      </c>
      <c r="Q6" s="97" t="s">
        <v>354</v>
      </c>
      <c r="R6" s="97" t="s">
        <v>364</v>
      </c>
      <c r="S6" s="97" t="s">
        <v>370</v>
      </c>
      <c r="T6" s="97" t="s">
        <v>389</v>
      </c>
      <c r="U6" s="97" t="s">
        <v>399</v>
      </c>
      <c r="V6" s="97" t="s">
        <v>412</v>
      </c>
      <c r="W6" s="97" t="s">
        <v>427</v>
      </c>
      <c r="Z6" s="97" t="s">
        <v>445</v>
      </c>
      <c r="AB6" s="176" t="s">
        <v>611</v>
      </c>
      <c r="AC6" t="s">
        <v>700</v>
      </c>
    </row>
    <row r="7" spans="1:29" ht="15" customHeight="1" x14ac:dyDescent="0.25">
      <c r="A7" t="s">
        <v>158</v>
      </c>
      <c r="B7" t="s">
        <v>174</v>
      </c>
      <c r="D7" t="s">
        <v>568</v>
      </c>
      <c r="E7" t="s">
        <v>574</v>
      </c>
      <c r="F7" s="97" t="s">
        <v>210</v>
      </c>
      <c r="G7" s="97" t="s">
        <v>286</v>
      </c>
      <c r="H7" s="97" t="s">
        <v>228</v>
      </c>
      <c r="L7" s="97" t="s">
        <v>252</v>
      </c>
      <c r="M7" s="97" t="s">
        <v>261</v>
      </c>
      <c r="N7" s="97" t="s">
        <v>293</v>
      </c>
      <c r="O7" s="97" t="s">
        <v>347</v>
      </c>
      <c r="Q7" s="97" t="s">
        <v>355</v>
      </c>
      <c r="S7" s="97" t="s">
        <v>371</v>
      </c>
      <c r="T7" s="97" t="s">
        <v>390</v>
      </c>
      <c r="U7" s="97" t="s">
        <v>400</v>
      </c>
      <c r="V7" s="97" t="s">
        <v>413</v>
      </c>
      <c r="W7" s="97" t="s">
        <v>428</v>
      </c>
      <c r="AB7" s="176" t="s">
        <v>612</v>
      </c>
      <c r="AC7" t="s">
        <v>701</v>
      </c>
    </row>
    <row r="8" spans="1:29" ht="14.25" customHeight="1" x14ac:dyDescent="0.25">
      <c r="A8" t="s">
        <v>159</v>
      </c>
      <c r="B8" t="s">
        <v>175</v>
      </c>
      <c r="E8" t="s">
        <v>575</v>
      </c>
      <c r="F8" s="97" t="s">
        <v>211</v>
      </c>
      <c r="G8" s="97" t="s">
        <v>287</v>
      </c>
      <c r="H8" s="97" t="s">
        <v>229</v>
      </c>
      <c r="L8" s="97" t="s">
        <v>253</v>
      </c>
      <c r="M8" s="97" t="s">
        <v>262</v>
      </c>
      <c r="N8" s="97" t="s">
        <v>294</v>
      </c>
      <c r="O8" s="97" t="s">
        <v>348</v>
      </c>
      <c r="Q8" s="97" t="s">
        <v>356</v>
      </c>
      <c r="S8" s="97" t="s">
        <v>372</v>
      </c>
      <c r="T8" s="97" t="s">
        <v>391</v>
      </c>
      <c r="U8" s="97" t="s">
        <v>401</v>
      </c>
      <c r="V8" s="97" t="s">
        <v>414</v>
      </c>
      <c r="AB8" s="176" t="s">
        <v>608</v>
      </c>
      <c r="AC8" t="s">
        <v>702</v>
      </c>
    </row>
    <row r="9" spans="1:29" x14ac:dyDescent="0.25">
      <c r="A9" t="s">
        <v>160</v>
      </c>
      <c r="B9" t="s">
        <v>176</v>
      </c>
      <c r="E9" t="s">
        <v>191</v>
      </c>
      <c r="F9" s="97" t="s">
        <v>212</v>
      </c>
      <c r="G9" s="97" t="s">
        <v>220</v>
      </c>
      <c r="H9" s="97" t="s">
        <v>230</v>
      </c>
      <c r="L9" s="97" t="s">
        <v>254</v>
      </c>
      <c r="M9" s="97" t="s">
        <v>263</v>
      </c>
      <c r="N9" s="97" t="s">
        <v>295</v>
      </c>
      <c r="Q9" s="97" t="s">
        <v>357</v>
      </c>
      <c r="S9" s="97" t="s">
        <v>373</v>
      </c>
      <c r="T9" s="97" t="s">
        <v>392</v>
      </c>
      <c r="U9" s="97" t="s">
        <v>402</v>
      </c>
      <c r="V9" s="97" t="s">
        <v>415</v>
      </c>
      <c r="AB9" s="176" t="s">
        <v>583</v>
      </c>
      <c r="AC9" t="s">
        <v>690</v>
      </c>
    </row>
    <row r="10" spans="1:29" x14ac:dyDescent="0.25">
      <c r="A10" t="s">
        <v>161</v>
      </c>
      <c r="B10" t="s">
        <v>177</v>
      </c>
      <c r="F10" s="97" t="s">
        <v>213</v>
      </c>
      <c r="G10" s="97" t="s">
        <v>221</v>
      </c>
      <c r="H10" s="97" t="s">
        <v>231</v>
      </c>
      <c r="M10" s="97" t="s">
        <v>264</v>
      </c>
      <c r="N10" s="97" t="s">
        <v>296</v>
      </c>
      <c r="S10" s="97" t="s">
        <v>374</v>
      </c>
      <c r="T10" s="97" t="s">
        <v>393</v>
      </c>
      <c r="U10" s="97" t="s">
        <v>403</v>
      </c>
      <c r="V10" s="97" t="s">
        <v>416</v>
      </c>
      <c r="AB10" s="176" t="s">
        <v>584</v>
      </c>
      <c r="AC10" t="s">
        <v>703</v>
      </c>
    </row>
    <row r="11" spans="1:29" ht="14.25" customHeight="1" x14ac:dyDescent="0.25">
      <c r="A11" t="s">
        <v>162</v>
      </c>
      <c r="B11" t="s">
        <v>178</v>
      </c>
      <c r="F11" s="97" t="s">
        <v>214</v>
      </c>
      <c r="G11" s="97" t="s">
        <v>359</v>
      </c>
      <c r="H11" s="97" t="s">
        <v>232</v>
      </c>
      <c r="M11" s="97" t="s">
        <v>265</v>
      </c>
      <c r="N11" s="97" t="s">
        <v>297</v>
      </c>
      <c r="S11" s="97" t="s">
        <v>375</v>
      </c>
      <c r="U11" s="97" t="s">
        <v>404</v>
      </c>
      <c r="V11" s="97" t="s">
        <v>417</v>
      </c>
      <c r="AB11" s="176" t="s">
        <v>613</v>
      </c>
      <c r="AC11" t="s">
        <v>704</v>
      </c>
    </row>
    <row r="12" spans="1:29" ht="12.75" customHeight="1" x14ac:dyDescent="0.25">
      <c r="A12" t="s">
        <v>163</v>
      </c>
      <c r="B12" t="s">
        <v>179</v>
      </c>
      <c r="F12" s="97" t="s">
        <v>215</v>
      </c>
      <c r="G12" s="97" t="s">
        <v>222</v>
      </c>
      <c r="H12" s="97" t="s">
        <v>233</v>
      </c>
      <c r="M12" s="97" t="s">
        <v>266</v>
      </c>
      <c r="N12" s="97" t="s">
        <v>298</v>
      </c>
      <c r="S12" s="97" t="s">
        <v>376</v>
      </c>
      <c r="U12" s="97" t="s">
        <v>405</v>
      </c>
      <c r="V12" s="97" t="s">
        <v>418</v>
      </c>
      <c r="AB12" s="176" t="s">
        <v>585</v>
      </c>
      <c r="AC12" t="s">
        <v>705</v>
      </c>
    </row>
    <row r="13" spans="1:29" x14ac:dyDescent="0.25">
      <c r="A13" t="s">
        <v>164</v>
      </c>
      <c r="B13" t="s">
        <v>180</v>
      </c>
      <c r="F13" s="97" t="s">
        <v>216</v>
      </c>
      <c r="G13" s="97" t="s">
        <v>365</v>
      </c>
      <c r="H13" s="97" t="s">
        <v>234</v>
      </c>
      <c r="M13" s="97" t="s">
        <v>267</v>
      </c>
      <c r="N13" s="97" t="s">
        <v>299</v>
      </c>
      <c r="S13" s="97" t="s">
        <v>377</v>
      </c>
      <c r="U13" s="97" t="s">
        <v>406</v>
      </c>
      <c r="V13" s="97" t="s">
        <v>419</v>
      </c>
      <c r="AB13" s="176" t="s">
        <v>586</v>
      </c>
      <c r="AC13" s="173" t="s">
        <v>706</v>
      </c>
    </row>
    <row r="14" spans="1:29" x14ac:dyDescent="0.25">
      <c r="A14" t="s">
        <v>165</v>
      </c>
      <c r="F14" s="97" t="s">
        <v>217</v>
      </c>
      <c r="G14" s="97" t="s">
        <v>384</v>
      </c>
      <c r="M14" s="97" t="s">
        <v>268</v>
      </c>
      <c r="N14" s="97" t="s">
        <v>300</v>
      </c>
      <c r="S14" s="97" t="s">
        <v>378</v>
      </c>
      <c r="U14" s="97" t="s">
        <v>407</v>
      </c>
      <c r="V14" s="97" t="s">
        <v>420</v>
      </c>
      <c r="AB14" s="176" t="s">
        <v>587</v>
      </c>
      <c r="AC14" s="173" t="s">
        <v>707</v>
      </c>
    </row>
    <row r="15" spans="1:29" ht="15.75" customHeight="1" x14ac:dyDescent="0.25">
      <c r="A15" t="s">
        <v>166</v>
      </c>
      <c r="F15" s="97" t="s">
        <v>192</v>
      </c>
      <c r="G15" s="97" t="s">
        <v>187</v>
      </c>
      <c r="M15" s="97" t="s">
        <v>269</v>
      </c>
      <c r="N15" s="97" t="s">
        <v>301</v>
      </c>
      <c r="S15" s="97" t="s">
        <v>379</v>
      </c>
      <c r="V15" s="97" t="s">
        <v>421</v>
      </c>
      <c r="AB15" s="176" t="s">
        <v>589</v>
      </c>
      <c r="AC15" t="s">
        <v>708</v>
      </c>
    </row>
    <row r="16" spans="1:29" ht="15.75" customHeight="1" x14ac:dyDescent="0.25">
      <c r="A16" t="s">
        <v>167</v>
      </c>
      <c r="G16" s="97" t="s">
        <v>188</v>
      </c>
      <c r="M16" s="97" t="s">
        <v>270</v>
      </c>
      <c r="N16" s="97" t="s">
        <v>302</v>
      </c>
      <c r="S16" s="97" t="s">
        <v>380</v>
      </c>
      <c r="AB16" s="176" t="s">
        <v>590</v>
      </c>
      <c r="AC16" t="s">
        <v>709</v>
      </c>
    </row>
    <row r="17" spans="7:29" ht="15.75" customHeight="1" x14ac:dyDescent="0.25">
      <c r="G17" s="97" t="s">
        <v>422</v>
      </c>
      <c r="M17" s="97" t="s">
        <v>271</v>
      </c>
      <c r="N17" s="97" t="s">
        <v>303</v>
      </c>
      <c r="S17" s="97" t="s">
        <v>381</v>
      </c>
      <c r="AB17" s="176" t="s">
        <v>588</v>
      </c>
      <c r="AC17" t="s">
        <v>710</v>
      </c>
    </row>
    <row r="18" spans="7:29" ht="15.75" customHeight="1" x14ac:dyDescent="0.25">
      <c r="G18" s="97" t="s">
        <v>429</v>
      </c>
      <c r="M18" s="97" t="s">
        <v>272</v>
      </c>
      <c r="N18" s="97" t="s">
        <v>304</v>
      </c>
      <c r="S18" s="97" t="s">
        <v>382</v>
      </c>
      <c r="AB18" s="176" t="s">
        <v>591</v>
      </c>
      <c r="AC18" t="s">
        <v>711</v>
      </c>
    </row>
    <row r="19" spans="7:29" x14ac:dyDescent="0.25">
      <c r="G19" s="97" t="s">
        <v>434</v>
      </c>
      <c r="M19" s="97" t="s">
        <v>273</v>
      </c>
      <c r="N19" s="97" t="s">
        <v>305</v>
      </c>
      <c r="S19" s="97" t="s">
        <v>383</v>
      </c>
      <c r="AB19" t="s">
        <v>592</v>
      </c>
      <c r="AC19" t="s">
        <v>712</v>
      </c>
    </row>
    <row r="20" spans="7:29" x14ac:dyDescent="0.25">
      <c r="G20" s="97" t="s">
        <v>435</v>
      </c>
      <c r="M20" s="97" t="s">
        <v>274</v>
      </c>
      <c r="N20" s="97" t="s">
        <v>306</v>
      </c>
      <c r="AB20" s="176" t="s">
        <v>593</v>
      </c>
      <c r="AC20" t="s">
        <v>713</v>
      </c>
    </row>
    <row r="21" spans="7:29" x14ac:dyDescent="0.25">
      <c r="G21" s="97" t="s">
        <v>436</v>
      </c>
      <c r="M21" s="97" t="s">
        <v>275</v>
      </c>
      <c r="N21" s="97" t="s">
        <v>307</v>
      </c>
      <c r="AB21" s="176" t="s">
        <v>594</v>
      </c>
      <c r="AC21" t="s">
        <v>772</v>
      </c>
    </row>
    <row r="22" spans="7:29" x14ac:dyDescent="0.25">
      <c r="M22" s="97" t="s">
        <v>276</v>
      </c>
      <c r="N22" s="97" t="s">
        <v>308</v>
      </c>
      <c r="AB22" s="176" t="s">
        <v>595</v>
      </c>
      <c r="AC22" t="s">
        <v>773</v>
      </c>
    </row>
    <row r="23" spans="7:29" ht="15.75" customHeight="1" x14ac:dyDescent="0.25">
      <c r="M23" s="97" t="s">
        <v>277</v>
      </c>
      <c r="N23" s="97" t="s">
        <v>309</v>
      </c>
      <c r="AB23" s="176" t="s">
        <v>596</v>
      </c>
      <c r="AC23" t="s">
        <v>774</v>
      </c>
    </row>
    <row r="24" spans="7:29" x14ac:dyDescent="0.25">
      <c r="M24" s="97" t="s">
        <v>278</v>
      </c>
      <c r="N24" s="97" t="s">
        <v>310</v>
      </c>
      <c r="AB24" s="176" t="s">
        <v>597</v>
      </c>
      <c r="AC24" t="s">
        <v>775</v>
      </c>
    </row>
    <row r="25" spans="7:29" x14ac:dyDescent="0.25">
      <c r="M25" s="97" t="s">
        <v>279</v>
      </c>
      <c r="N25" s="97" t="s">
        <v>311</v>
      </c>
      <c r="AB25" s="176" t="s">
        <v>598</v>
      </c>
      <c r="AC25" t="s">
        <v>776</v>
      </c>
    </row>
    <row r="26" spans="7:29" x14ac:dyDescent="0.25">
      <c r="M26" s="97" t="s">
        <v>280</v>
      </c>
      <c r="N26" s="97" t="s">
        <v>312</v>
      </c>
      <c r="AB26" s="176" t="s">
        <v>599</v>
      </c>
      <c r="AC26" t="s">
        <v>777</v>
      </c>
    </row>
    <row r="27" spans="7:29" x14ac:dyDescent="0.25">
      <c r="M27" s="97" t="s">
        <v>281</v>
      </c>
      <c r="N27" s="97" t="s">
        <v>313</v>
      </c>
      <c r="AB27" s="176" t="s">
        <v>600</v>
      </c>
      <c r="AC27" t="s">
        <v>778</v>
      </c>
    </row>
    <row r="28" spans="7:29" x14ac:dyDescent="0.25">
      <c r="M28" s="97" t="s">
        <v>282</v>
      </c>
      <c r="N28" s="97" t="s">
        <v>314</v>
      </c>
      <c r="AB28" s="176" t="s">
        <v>601</v>
      </c>
      <c r="AC28" t="s">
        <v>779</v>
      </c>
    </row>
    <row r="29" spans="7:29" x14ac:dyDescent="0.25">
      <c r="M29" s="97" t="s">
        <v>283</v>
      </c>
      <c r="N29" s="97" t="s">
        <v>315</v>
      </c>
      <c r="AB29" s="176" t="s">
        <v>602</v>
      </c>
      <c r="AC29" t="s">
        <v>220</v>
      </c>
    </row>
    <row r="30" spans="7:29" x14ac:dyDescent="0.25">
      <c r="M30" s="97" t="s">
        <v>284</v>
      </c>
      <c r="N30" s="97" t="s">
        <v>316</v>
      </c>
    </row>
    <row r="31" spans="7:29" x14ac:dyDescent="0.25">
      <c r="M31" s="97" t="s">
        <v>285</v>
      </c>
      <c r="N31" s="97" t="s">
        <v>317</v>
      </c>
    </row>
    <row r="32" spans="7:29" x14ac:dyDescent="0.25">
      <c r="N32" s="97" t="s">
        <v>318</v>
      </c>
    </row>
    <row r="33" spans="14:14" x14ac:dyDescent="0.25">
      <c r="N33" s="97" t="s">
        <v>319</v>
      </c>
    </row>
    <row r="34" spans="14:14" x14ac:dyDescent="0.25">
      <c r="N34" s="97" t="s">
        <v>320</v>
      </c>
    </row>
    <row r="35" spans="14:14" x14ac:dyDescent="0.25">
      <c r="N35" s="97" t="s">
        <v>321</v>
      </c>
    </row>
    <row r="36" spans="14:14" x14ac:dyDescent="0.25">
      <c r="N36" s="97" t="s">
        <v>322</v>
      </c>
    </row>
    <row r="37" spans="14:14" x14ac:dyDescent="0.25">
      <c r="N37" s="97" t="s">
        <v>323</v>
      </c>
    </row>
    <row r="38" spans="14:14" x14ac:dyDescent="0.25">
      <c r="N38" s="97" t="s">
        <v>324</v>
      </c>
    </row>
    <row r="39" spans="14:14" x14ac:dyDescent="0.25">
      <c r="N39" s="97" t="s">
        <v>325</v>
      </c>
    </row>
    <row r="40" spans="14:14" x14ac:dyDescent="0.25">
      <c r="N40" s="97" t="s">
        <v>326</v>
      </c>
    </row>
    <row r="41" spans="14:14" x14ac:dyDescent="0.25">
      <c r="N41" s="97" t="s">
        <v>327</v>
      </c>
    </row>
    <row r="42" spans="14:14" x14ac:dyDescent="0.25">
      <c r="N42" s="97" t="s">
        <v>328</v>
      </c>
    </row>
    <row r="43" spans="14:14" x14ac:dyDescent="0.25">
      <c r="N43" s="97" t="s">
        <v>329</v>
      </c>
    </row>
    <row r="44" spans="14:14" x14ac:dyDescent="0.25">
      <c r="N44" s="97" t="s">
        <v>330</v>
      </c>
    </row>
    <row r="45" spans="14:14" x14ac:dyDescent="0.25">
      <c r="N45" s="97" t="s">
        <v>331</v>
      </c>
    </row>
    <row r="46" spans="14:14" x14ac:dyDescent="0.25">
      <c r="N46" s="97" t="s">
        <v>332</v>
      </c>
    </row>
    <row r="47" spans="14:14" x14ac:dyDescent="0.25">
      <c r="N47" s="97" t="s">
        <v>333</v>
      </c>
    </row>
    <row r="48" spans="14:14" x14ac:dyDescent="0.25">
      <c r="N48" s="97" t="s">
        <v>334</v>
      </c>
    </row>
    <row r="49" spans="14:14" ht="16.5" customHeight="1" x14ac:dyDescent="0.25">
      <c r="N49" s="97" t="s">
        <v>335</v>
      </c>
    </row>
    <row r="50" spans="14:14" x14ac:dyDescent="0.25">
      <c r="N50" s="97" t="s">
        <v>336</v>
      </c>
    </row>
    <row r="51" spans="14:14" x14ac:dyDescent="0.25">
      <c r="N51" s="97" t="s">
        <v>337</v>
      </c>
    </row>
    <row r="52" spans="14:14" x14ac:dyDescent="0.25">
      <c r="N52" s="97" t="s">
        <v>338</v>
      </c>
    </row>
    <row r="53" spans="14:14" x14ac:dyDescent="0.25">
      <c r="N53" s="97" t="s">
        <v>339</v>
      </c>
    </row>
    <row r="54" spans="14:14" x14ac:dyDescent="0.25">
      <c r="N54" s="97" t="s">
        <v>340</v>
      </c>
    </row>
    <row r="55" spans="14:14" x14ac:dyDescent="0.25">
      <c r="N55" s="97" t="s">
        <v>341</v>
      </c>
    </row>
    <row r="56" spans="14:14" x14ac:dyDescent="0.25">
      <c r="N56" s="97" t="s">
        <v>342</v>
      </c>
    </row>
  </sheetData>
  <dataValidations count="1">
    <dataValidation type="list" allowBlank="1" showInputMessage="1" showErrorMessage="1" sqref="AC21">
      <formula1>$AC$2:$AC$29</formula1>
    </dataValidation>
  </dataValidations>
  <hyperlinks>
    <hyperlink ref="AC13" r:id="rId1" display="https://safety.fhwa.dot.gov/provencountermeasures/syst_stop_control/"/>
  </hyperlinks>
  <pageMargins left="0.7" right="0.7" top="0.75" bottom="0.75" header="0.3" footer="0.3"/>
  <pageSetup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D11"/>
  <sheetViews>
    <sheetView zoomScaleNormal="100" workbookViewId="0">
      <selection activeCell="C14" sqref="C14"/>
    </sheetView>
  </sheetViews>
  <sheetFormatPr defaultColWidth="17.42578125" defaultRowHeight="15" x14ac:dyDescent="0.25"/>
  <cols>
    <col min="1" max="1" width="9" bestFit="1" customWidth="1"/>
    <col min="2" max="2" width="18.28515625" bestFit="1" customWidth="1"/>
    <col min="3" max="3" width="11.85546875" bestFit="1" customWidth="1"/>
    <col min="4" max="4" width="13.140625" bestFit="1" customWidth="1"/>
    <col min="5" max="5" width="18" bestFit="1" customWidth="1"/>
    <col min="6" max="6" width="18.85546875" bestFit="1" customWidth="1"/>
    <col min="7" max="7" width="8.42578125" bestFit="1" customWidth="1"/>
    <col min="8" max="8" width="17.42578125" bestFit="1" customWidth="1"/>
    <col min="9" max="9" width="21.42578125" customWidth="1"/>
    <col min="10" max="10" width="16.7109375" bestFit="1" customWidth="1"/>
    <col min="11" max="11" width="14.42578125" bestFit="1" customWidth="1"/>
    <col min="12" max="12" width="10.5703125" bestFit="1" customWidth="1"/>
    <col min="14" max="14" width="16.85546875" bestFit="1" customWidth="1"/>
    <col min="15" max="15" width="16.42578125" bestFit="1" customWidth="1"/>
    <col min="16" max="16" width="16.7109375" bestFit="1" customWidth="1"/>
    <col min="17" max="17" width="16.5703125" bestFit="1" customWidth="1"/>
    <col min="19" max="19" width="17.28515625" bestFit="1" customWidth="1"/>
    <col min="22" max="22" width="11.7109375" bestFit="1" customWidth="1"/>
    <col min="23" max="23" width="23.140625" bestFit="1" customWidth="1"/>
    <col min="24" max="24" width="20.85546875" customWidth="1"/>
    <col min="25" max="25" width="22.140625" bestFit="1" customWidth="1"/>
    <col min="26" max="26" width="10.28515625" bestFit="1" customWidth="1"/>
    <col min="27" max="27" width="17.7109375" bestFit="1" customWidth="1"/>
    <col min="28" max="28" width="17.28515625" bestFit="1" customWidth="1"/>
    <col min="29" max="29" width="16.5703125" bestFit="1" customWidth="1"/>
    <col min="30" max="30" width="15" bestFit="1" customWidth="1"/>
  </cols>
  <sheetData>
    <row r="1" spans="1:30" ht="26.25" x14ac:dyDescent="0.25">
      <c r="A1" s="133" t="s">
        <v>526</v>
      </c>
      <c r="B1" s="133" t="s">
        <v>531</v>
      </c>
      <c r="C1" s="133" t="s">
        <v>487</v>
      </c>
      <c r="D1" s="133" t="s">
        <v>189</v>
      </c>
      <c r="E1" s="133" t="s">
        <v>527</v>
      </c>
      <c r="F1" s="133" t="s">
        <v>488</v>
      </c>
      <c r="G1" s="133" t="s">
        <v>489</v>
      </c>
      <c r="H1" s="133" t="s">
        <v>536</v>
      </c>
      <c r="I1" s="133" t="s">
        <v>537</v>
      </c>
      <c r="J1" s="133" t="s">
        <v>530</v>
      </c>
      <c r="K1" s="133" t="s">
        <v>538</v>
      </c>
      <c r="L1" s="133" t="s">
        <v>540</v>
      </c>
      <c r="M1" s="133" t="s">
        <v>490</v>
      </c>
      <c r="N1" s="133" t="s">
        <v>491</v>
      </c>
      <c r="O1" s="133" t="s">
        <v>492</v>
      </c>
      <c r="P1" s="133" t="s">
        <v>493</v>
      </c>
      <c r="Q1" s="133" t="s">
        <v>494</v>
      </c>
      <c r="R1" s="133" t="s">
        <v>495</v>
      </c>
      <c r="S1" s="133" t="s">
        <v>496</v>
      </c>
      <c r="T1" s="133" t="s">
        <v>497</v>
      </c>
      <c r="U1" s="133" t="s">
        <v>498</v>
      </c>
      <c r="V1" s="133" t="s">
        <v>499</v>
      </c>
      <c r="W1" s="133" t="s">
        <v>528</v>
      </c>
      <c r="X1" s="133" t="s">
        <v>528</v>
      </c>
      <c r="Y1" s="133" t="s">
        <v>528</v>
      </c>
      <c r="Z1" s="133" t="s">
        <v>528</v>
      </c>
      <c r="AA1" s="133" t="s">
        <v>529</v>
      </c>
      <c r="AB1" s="133" t="s">
        <v>500</v>
      </c>
      <c r="AC1" s="133" t="s">
        <v>501</v>
      </c>
      <c r="AD1" s="133" t="s">
        <v>501</v>
      </c>
    </row>
    <row r="2" spans="1:30" ht="39.75" thickBot="1" x14ac:dyDescent="0.3">
      <c r="A2" s="134">
        <v>2729612</v>
      </c>
      <c r="B2" s="135">
        <v>41391.179861111108</v>
      </c>
      <c r="C2" s="136">
        <f t="shared" ref="C2:C4" si="0">INT(B2)</f>
        <v>41391</v>
      </c>
      <c r="D2" s="137">
        <f t="shared" ref="D2:D4" si="1">MOD(B2,1)</f>
        <v>0.17986111110803904</v>
      </c>
      <c r="E2" s="138" t="s">
        <v>532</v>
      </c>
      <c r="F2" s="138" t="s">
        <v>533</v>
      </c>
      <c r="G2" s="138">
        <v>-9.4700000000000006E-2</v>
      </c>
      <c r="H2" s="138" t="s">
        <v>535</v>
      </c>
      <c r="I2" s="138" t="s">
        <v>502</v>
      </c>
      <c r="J2" s="138" t="s">
        <v>503</v>
      </c>
      <c r="K2" s="138" t="s">
        <v>539</v>
      </c>
      <c r="L2" s="138" t="s">
        <v>504</v>
      </c>
      <c r="M2" s="138" t="s">
        <v>505</v>
      </c>
      <c r="N2" s="138" t="s">
        <v>506</v>
      </c>
      <c r="O2" s="138" t="s">
        <v>507</v>
      </c>
      <c r="P2" s="138" t="s">
        <v>508</v>
      </c>
      <c r="Q2" s="138" t="s">
        <v>509</v>
      </c>
      <c r="R2" s="138" t="s">
        <v>510</v>
      </c>
      <c r="S2" s="138" t="s">
        <v>511</v>
      </c>
      <c r="T2" s="138" t="s">
        <v>510</v>
      </c>
      <c r="U2" s="138" t="s">
        <v>510</v>
      </c>
      <c r="V2" s="138">
        <v>1</v>
      </c>
      <c r="W2" s="138" t="s">
        <v>512</v>
      </c>
      <c r="X2" s="138" t="s">
        <v>513</v>
      </c>
      <c r="Y2" s="138" t="s">
        <v>502</v>
      </c>
      <c r="Z2" s="138"/>
      <c r="AA2" s="138" t="s">
        <v>514</v>
      </c>
      <c r="AB2" s="138" t="s">
        <v>505</v>
      </c>
      <c r="AC2" s="138"/>
      <c r="AD2" s="138"/>
    </row>
    <row r="3" spans="1:30" ht="39.75" thickBot="1" x14ac:dyDescent="0.3">
      <c r="A3" s="134">
        <v>2793039</v>
      </c>
      <c r="B3" s="135">
        <v>41540.411111111112</v>
      </c>
      <c r="C3" s="139">
        <f t="shared" si="0"/>
        <v>41540</v>
      </c>
      <c r="D3" s="140">
        <f t="shared" si="1"/>
        <v>0.41111111111240461</v>
      </c>
      <c r="E3" s="138" t="s">
        <v>532</v>
      </c>
      <c r="F3" s="138" t="s">
        <v>534</v>
      </c>
      <c r="G3" s="138">
        <v>1.6</v>
      </c>
      <c r="H3" s="138" t="s">
        <v>515</v>
      </c>
      <c r="I3" s="138" t="s">
        <v>502</v>
      </c>
      <c r="J3" s="138" t="s">
        <v>503</v>
      </c>
      <c r="K3" s="138" t="s">
        <v>516</v>
      </c>
      <c r="L3" s="138" t="s">
        <v>504</v>
      </c>
      <c r="M3" s="138" t="s">
        <v>541</v>
      </c>
      <c r="N3" s="138" t="s">
        <v>506</v>
      </c>
      <c r="O3" s="138" t="s">
        <v>507</v>
      </c>
      <c r="P3" s="138" t="s">
        <v>508</v>
      </c>
      <c r="Q3" s="138" t="s">
        <v>509</v>
      </c>
      <c r="R3" s="138" t="s">
        <v>517</v>
      </c>
      <c r="S3" s="138" t="s">
        <v>511</v>
      </c>
      <c r="T3" s="138" t="s">
        <v>517</v>
      </c>
      <c r="U3" s="138" t="s">
        <v>517</v>
      </c>
      <c r="V3" s="138">
        <v>1</v>
      </c>
      <c r="W3" s="138" t="s">
        <v>518</v>
      </c>
      <c r="X3" s="138" t="s">
        <v>519</v>
      </c>
      <c r="Y3" s="138" t="s">
        <v>502</v>
      </c>
      <c r="Z3" s="138" t="s">
        <v>520</v>
      </c>
      <c r="AA3" s="138" t="s">
        <v>521</v>
      </c>
      <c r="AB3" s="138" t="s">
        <v>522</v>
      </c>
      <c r="AC3" s="138"/>
      <c r="AD3" s="138" t="s">
        <v>523</v>
      </c>
    </row>
    <row r="4" spans="1:30" ht="39.75" thickBot="1" x14ac:dyDescent="0.3">
      <c r="A4" s="134">
        <v>2807103</v>
      </c>
      <c r="B4" s="135">
        <v>41596.512499999997</v>
      </c>
      <c r="C4" s="139">
        <f t="shared" si="0"/>
        <v>41596</v>
      </c>
      <c r="D4" s="140">
        <f t="shared" si="1"/>
        <v>0.51249999999708962</v>
      </c>
      <c r="E4" s="138" t="s">
        <v>532</v>
      </c>
      <c r="F4" s="138" t="s">
        <v>533</v>
      </c>
      <c r="G4" s="138">
        <v>-9.4700000000000006E-2</v>
      </c>
      <c r="H4" s="138" t="s">
        <v>515</v>
      </c>
      <c r="I4" s="138" t="s">
        <v>502</v>
      </c>
      <c r="J4" s="138" t="s">
        <v>503</v>
      </c>
      <c r="K4" s="138" t="s">
        <v>516</v>
      </c>
      <c r="L4" s="138" t="s">
        <v>505</v>
      </c>
      <c r="M4" s="138" t="s">
        <v>505</v>
      </c>
      <c r="N4" s="138" t="s">
        <v>505</v>
      </c>
      <c r="O4" s="138" t="s">
        <v>505</v>
      </c>
      <c r="P4" s="138" t="s">
        <v>524</v>
      </c>
      <c r="Q4" s="138" t="s">
        <v>505</v>
      </c>
      <c r="R4" s="138" t="s">
        <v>505</v>
      </c>
      <c r="S4" s="138" t="s">
        <v>505</v>
      </c>
      <c r="T4" s="138" t="s">
        <v>505</v>
      </c>
      <c r="U4" s="138" t="s">
        <v>505</v>
      </c>
      <c r="V4" s="138">
        <v>1</v>
      </c>
      <c r="W4" s="138" t="s">
        <v>518</v>
      </c>
      <c r="X4" s="138" t="s">
        <v>502</v>
      </c>
      <c r="Y4" s="138"/>
      <c r="Z4" s="138"/>
      <c r="AA4" s="138" t="s">
        <v>521</v>
      </c>
      <c r="AB4" s="138" t="s">
        <v>505</v>
      </c>
      <c r="AC4" s="138" t="s">
        <v>525</v>
      </c>
      <c r="AD4" s="138"/>
    </row>
    <row r="5" spans="1:30" ht="15.75" thickBot="1" x14ac:dyDescent="0.3">
      <c r="A5" s="134"/>
      <c r="B5" s="135"/>
      <c r="C5" s="139"/>
      <c r="D5" s="140"/>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row>
    <row r="7" spans="1:30" ht="126" customHeight="1" x14ac:dyDescent="0.25">
      <c r="A7" s="794" t="s">
        <v>626</v>
      </c>
      <c r="B7" s="794"/>
      <c r="C7" s="794"/>
      <c r="D7" s="794"/>
      <c r="E7" s="794"/>
      <c r="F7" s="794"/>
      <c r="G7" s="794"/>
      <c r="H7" s="794"/>
      <c r="I7" s="794"/>
      <c r="J7" s="794"/>
    </row>
    <row r="8" spans="1:30" x14ac:dyDescent="0.25">
      <c r="A8" s="141"/>
    </row>
    <row r="9" spans="1:30" x14ac:dyDescent="0.25">
      <c r="A9" s="141"/>
    </row>
    <row r="10" spans="1:30" x14ac:dyDescent="0.25">
      <c r="A10" s="141"/>
    </row>
    <row r="11" spans="1:30" x14ac:dyDescent="0.25">
      <c r="A11" s="141"/>
    </row>
  </sheetData>
  <mergeCells count="1">
    <mergeCell ref="A7:J7"/>
  </mergeCells>
  <pageMargins left="0.7" right="0.7" top="0.75" bottom="0.75" header="0.3" footer="0.3"/>
  <pageSetup paperSize="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1:R56"/>
  <sheetViews>
    <sheetView view="pageBreakPreview" zoomScaleNormal="100" zoomScaleSheetLayoutView="100" workbookViewId="0">
      <selection activeCell="U28" sqref="U28"/>
    </sheetView>
  </sheetViews>
  <sheetFormatPr defaultColWidth="8" defaultRowHeight="11.25" x14ac:dyDescent="0.2"/>
  <cols>
    <col min="1" max="1" width="53.140625" style="29" customWidth="1"/>
    <col min="2" max="2" width="6.28515625" style="26" customWidth="1"/>
    <col min="3" max="3" width="6" style="26" customWidth="1"/>
    <col min="4" max="4" width="5.5703125" style="26" customWidth="1"/>
    <col min="5" max="5" width="8" style="26" customWidth="1"/>
    <col min="6" max="7" width="10.5703125" style="26" customWidth="1"/>
    <col min="8" max="9" width="8" style="26" customWidth="1"/>
    <col min="10" max="10" width="4.28515625" style="26" customWidth="1"/>
    <col min="11" max="11" width="3.5703125" style="26" customWidth="1"/>
    <col min="12" max="12" width="5" style="26" customWidth="1"/>
    <col min="13" max="14" width="11.5703125" style="26" customWidth="1"/>
    <col min="15" max="15" width="8" style="26" customWidth="1"/>
    <col min="16" max="16" width="9.42578125" style="26" customWidth="1"/>
    <col min="17" max="17" width="4.140625" style="26" customWidth="1"/>
    <col min="18" max="18" width="7.85546875" style="26" customWidth="1"/>
    <col min="19" max="16384" width="8" style="26"/>
  </cols>
  <sheetData>
    <row r="1" spans="1:18" ht="11.25" customHeight="1" x14ac:dyDescent="0.2">
      <c r="A1" s="705" t="s">
        <v>555</v>
      </c>
      <c r="C1" s="708"/>
    </row>
    <row r="2" spans="1:18" ht="11.25" customHeight="1" x14ac:dyDescent="0.2">
      <c r="A2" s="705"/>
      <c r="C2" s="709"/>
    </row>
    <row r="3" spans="1:18" ht="11.25" customHeight="1" x14ac:dyDescent="0.2">
      <c r="A3" s="705"/>
    </row>
    <row r="4" spans="1:18" ht="81.75" customHeight="1" x14ac:dyDescent="0.2">
      <c r="A4" s="705"/>
      <c r="C4" s="183"/>
      <c r="D4" s="707"/>
      <c r="E4" s="707"/>
      <c r="F4" s="706" t="s">
        <v>623</v>
      </c>
      <c r="G4" s="706"/>
      <c r="H4" s="706"/>
      <c r="I4" s="706"/>
      <c r="J4" s="706"/>
      <c r="K4" s="706"/>
      <c r="L4" s="706"/>
      <c r="M4" s="706"/>
      <c r="N4" s="706"/>
      <c r="O4" s="706"/>
      <c r="P4" s="706"/>
      <c r="Q4" s="706"/>
    </row>
    <row r="5" spans="1:18" ht="20.25" customHeight="1" x14ac:dyDescent="0.2">
      <c r="A5" s="705"/>
      <c r="D5" s="710" t="s">
        <v>54</v>
      </c>
      <c r="E5" s="710"/>
      <c r="F5" s="710"/>
      <c r="G5" s="434"/>
      <c r="H5" s="434"/>
      <c r="I5" s="434"/>
      <c r="J5" s="434"/>
      <c r="K5" s="434"/>
      <c r="L5" s="434"/>
      <c r="M5" s="434"/>
      <c r="N5" s="434"/>
      <c r="O5" s="434" t="s">
        <v>762</v>
      </c>
      <c r="P5" s="710"/>
      <c r="Q5" s="710"/>
      <c r="R5" s="710"/>
    </row>
    <row r="6" spans="1:18" ht="19.5" customHeight="1" x14ac:dyDescent="0.2">
      <c r="C6" s="28"/>
      <c r="D6" s="184"/>
      <c r="E6" s="60"/>
      <c r="F6" s="60"/>
      <c r="G6" s="185"/>
      <c r="H6" s="185"/>
      <c r="I6" s="185"/>
      <c r="J6" s="185"/>
      <c r="K6" s="185"/>
      <c r="L6" s="62"/>
      <c r="M6" s="62"/>
      <c r="N6" s="62"/>
      <c r="O6" s="184"/>
      <c r="P6" s="184"/>
      <c r="Q6" s="63"/>
      <c r="R6" s="64"/>
    </row>
    <row r="7" spans="1:18" ht="19.5" customHeight="1" x14ac:dyDescent="0.2">
      <c r="C7" s="28"/>
      <c r="D7" s="184"/>
      <c r="E7" s="60"/>
      <c r="F7" s="60"/>
      <c r="G7" s="185"/>
      <c r="H7" s="185"/>
      <c r="I7" s="185"/>
      <c r="J7" s="185"/>
      <c r="K7" s="185"/>
      <c r="L7" s="62"/>
      <c r="M7" s="62"/>
      <c r="N7" s="62"/>
      <c r="O7" s="184"/>
      <c r="P7" s="184"/>
      <c r="Q7" s="63"/>
      <c r="R7" s="64"/>
    </row>
    <row r="8" spans="1:18" ht="15.75" thickBot="1" x14ac:dyDescent="0.25">
      <c r="C8" s="30"/>
      <c r="D8" s="65"/>
      <c r="E8" s="704"/>
      <c r="F8" s="704"/>
      <c r="G8" s="62"/>
      <c r="H8" s="62"/>
      <c r="I8" s="62"/>
      <c r="J8" s="62"/>
      <c r="K8" s="62"/>
      <c r="L8" s="62"/>
      <c r="M8" s="62"/>
      <c r="N8" s="62"/>
      <c r="O8" s="62"/>
      <c r="P8" s="62"/>
      <c r="Q8" s="64"/>
      <c r="R8" s="64"/>
    </row>
    <row r="9" spans="1:18" ht="14.25" customHeight="1" x14ac:dyDescent="0.2">
      <c r="A9" s="45"/>
      <c r="B9" s="46"/>
      <c r="C9" s="30"/>
      <c r="D9" s="703" t="s">
        <v>107</v>
      </c>
      <c r="E9" s="703"/>
      <c r="F9" s="703"/>
      <c r="G9" s="703"/>
      <c r="H9" s="703"/>
      <c r="I9" s="703"/>
      <c r="J9" s="703"/>
      <c r="K9" s="703"/>
      <c r="L9" s="703"/>
      <c r="M9" s="66"/>
      <c r="N9" s="64"/>
      <c r="O9" s="64"/>
      <c r="P9" s="64"/>
      <c r="Q9" s="64"/>
      <c r="R9" s="64"/>
    </row>
    <row r="10" spans="1:18" ht="14.25" customHeight="1" x14ac:dyDescent="0.2">
      <c r="A10" s="39"/>
      <c r="B10" s="30"/>
      <c r="C10" s="30"/>
      <c r="D10" s="703" t="s">
        <v>624</v>
      </c>
      <c r="E10" s="703"/>
      <c r="F10" s="703"/>
      <c r="G10" s="703"/>
      <c r="H10" s="703"/>
      <c r="I10" s="703"/>
      <c r="J10" s="703"/>
      <c r="K10" s="703"/>
      <c r="L10" s="703"/>
      <c r="M10" s="66"/>
      <c r="N10" s="64"/>
      <c r="O10" s="64"/>
      <c r="P10" s="64"/>
      <c r="Q10" s="64"/>
      <c r="R10" s="64"/>
    </row>
    <row r="11" spans="1:18" ht="14.25" x14ac:dyDescent="0.2">
      <c r="D11" s="700" t="s">
        <v>75</v>
      </c>
      <c r="E11" s="700"/>
      <c r="F11" s="700"/>
      <c r="G11" s="700"/>
      <c r="H11" s="700"/>
      <c r="I11" s="700"/>
      <c r="J11" s="700"/>
      <c r="K11" s="700"/>
      <c r="L11" s="66"/>
      <c r="M11" s="66"/>
      <c r="N11" s="64"/>
      <c r="O11" s="64"/>
      <c r="P11" s="64"/>
      <c r="Q11" s="64"/>
      <c r="R11" s="64"/>
    </row>
    <row r="12" spans="1:18" ht="14.25" x14ac:dyDescent="0.2">
      <c r="D12" s="700" t="s">
        <v>113</v>
      </c>
      <c r="E12" s="700"/>
      <c r="F12" s="700"/>
      <c r="G12" s="700"/>
      <c r="H12" s="700"/>
      <c r="I12" s="700"/>
      <c r="J12" s="700"/>
      <c r="K12" s="700"/>
      <c r="L12" s="66"/>
      <c r="M12" s="66"/>
      <c r="N12" s="64"/>
      <c r="O12" s="64"/>
      <c r="P12" s="64"/>
      <c r="Q12" s="64"/>
      <c r="R12" s="64"/>
    </row>
    <row r="13" spans="1:18" ht="14.25" x14ac:dyDescent="0.2">
      <c r="D13" s="700" t="s">
        <v>184</v>
      </c>
      <c r="E13" s="700"/>
      <c r="F13" s="700"/>
      <c r="G13" s="700"/>
      <c r="H13" s="700"/>
      <c r="I13" s="700"/>
      <c r="J13" s="700"/>
      <c r="K13" s="700"/>
      <c r="L13" s="66"/>
      <c r="M13" s="66"/>
      <c r="N13" s="64"/>
      <c r="O13" s="64"/>
      <c r="P13" s="64"/>
      <c r="Q13" s="64"/>
      <c r="R13" s="64"/>
    </row>
    <row r="14" spans="1:18" ht="14.25" x14ac:dyDescent="0.2">
      <c r="D14" s="67"/>
      <c r="E14" s="67"/>
      <c r="F14" s="67"/>
      <c r="G14" s="67"/>
      <c r="H14" s="67"/>
      <c r="I14" s="67"/>
      <c r="J14" s="66"/>
      <c r="K14" s="66"/>
      <c r="L14" s="66"/>
      <c r="M14" s="66"/>
      <c r="N14" s="64"/>
      <c r="O14" s="64"/>
      <c r="P14" s="64"/>
      <c r="Q14" s="64"/>
      <c r="R14" s="64"/>
    </row>
    <row r="15" spans="1:18" ht="14.25" x14ac:dyDescent="0.2">
      <c r="D15" s="66"/>
      <c r="E15" s="66"/>
      <c r="F15" s="66"/>
      <c r="G15" s="66"/>
      <c r="H15" s="66"/>
      <c r="I15" s="66"/>
      <c r="J15" s="66"/>
      <c r="K15" s="66"/>
      <c r="L15" s="66"/>
      <c r="M15" s="66"/>
      <c r="N15" s="64"/>
      <c r="O15" s="64"/>
      <c r="P15" s="64"/>
      <c r="Q15" s="64"/>
      <c r="R15" s="64"/>
    </row>
    <row r="16" spans="1:18" ht="15" x14ac:dyDescent="0.25">
      <c r="C16" s="32"/>
      <c r="D16" s="68" t="s">
        <v>70</v>
      </c>
      <c r="E16" s="68" t="s">
        <v>639</v>
      </c>
      <c r="F16" s="67"/>
      <c r="G16" s="67"/>
      <c r="H16" s="67"/>
      <c r="I16" s="67"/>
      <c r="J16" s="67"/>
      <c r="K16" s="67"/>
      <c r="L16" s="67"/>
      <c r="M16" s="67"/>
      <c r="N16" s="69"/>
      <c r="O16" s="69"/>
      <c r="P16" s="69"/>
      <c r="Q16" s="64"/>
      <c r="R16" s="64"/>
    </row>
    <row r="17" spans="1:18" ht="15" x14ac:dyDescent="0.25">
      <c r="C17" s="32"/>
      <c r="D17" s="68"/>
      <c r="E17" s="66" t="s">
        <v>53</v>
      </c>
      <c r="F17" s="67"/>
      <c r="G17" s="67"/>
      <c r="H17" s="67"/>
      <c r="I17" s="67"/>
      <c r="J17" s="67"/>
      <c r="K17" s="67"/>
      <c r="L17" s="67"/>
      <c r="M17" s="67"/>
      <c r="N17" s="69"/>
      <c r="O17" s="69"/>
      <c r="P17" s="69"/>
      <c r="Q17" s="64"/>
      <c r="R17" s="64"/>
    </row>
    <row r="18" spans="1:18" ht="15" x14ac:dyDescent="0.25">
      <c r="C18" s="32"/>
      <c r="D18" s="68"/>
      <c r="E18" s="180" t="s">
        <v>79</v>
      </c>
      <c r="F18" s="180"/>
      <c r="G18" s="701"/>
      <c r="H18" s="701"/>
      <c r="I18" s="701"/>
      <c r="J18" s="701"/>
      <c r="K18" s="701"/>
      <c r="L18" s="701"/>
      <c r="M18" s="701"/>
      <c r="N18" s="69"/>
      <c r="O18" s="69"/>
      <c r="P18" s="69"/>
      <c r="Q18" s="64"/>
      <c r="R18" s="64"/>
    </row>
    <row r="19" spans="1:18" ht="14.25" x14ac:dyDescent="0.2">
      <c r="D19" s="66"/>
      <c r="E19" s="700" t="s">
        <v>71</v>
      </c>
      <c r="F19" s="700"/>
      <c r="G19" s="701" t="str">
        <f>IF('2. Application'!C1="","",'2. Application'!C1)</f>
        <v/>
      </c>
      <c r="H19" s="701"/>
      <c r="I19" s="701"/>
      <c r="J19" s="701"/>
      <c r="K19" s="701"/>
      <c r="L19" s="701"/>
      <c r="M19" s="701"/>
      <c r="N19" s="69"/>
      <c r="O19" s="69"/>
      <c r="P19" s="69"/>
      <c r="Q19" s="64"/>
      <c r="R19" s="64"/>
    </row>
    <row r="20" spans="1:18" ht="15" x14ac:dyDescent="0.2">
      <c r="A20" s="38"/>
      <c r="B20" s="30"/>
      <c r="D20" s="66"/>
      <c r="E20" s="70"/>
      <c r="F20" s="66"/>
      <c r="G20" s="713"/>
      <c r="H20" s="713"/>
      <c r="I20" s="713"/>
      <c r="J20" s="713"/>
      <c r="K20" s="713"/>
      <c r="L20" s="713"/>
      <c r="M20" s="713"/>
      <c r="N20" s="63"/>
      <c r="O20" s="63"/>
      <c r="P20" s="63"/>
      <c r="Q20" s="63"/>
      <c r="R20" s="63"/>
    </row>
    <row r="21" spans="1:18" ht="21.75" customHeight="1" x14ac:dyDescent="0.2">
      <c r="A21" s="38"/>
      <c r="B21" s="30"/>
      <c r="D21" s="66"/>
      <c r="E21" s="66"/>
      <c r="F21" s="66"/>
      <c r="G21" s="713"/>
      <c r="H21" s="713"/>
      <c r="I21" s="713"/>
      <c r="J21" s="713"/>
      <c r="K21" s="713"/>
      <c r="L21" s="713"/>
      <c r="M21" s="713"/>
      <c r="N21" s="64"/>
      <c r="O21" s="64"/>
      <c r="P21" s="64"/>
      <c r="Q21" s="64"/>
      <c r="R21" s="64"/>
    </row>
    <row r="22" spans="1:18" ht="14.25" x14ac:dyDescent="0.2">
      <c r="A22" s="39"/>
      <c r="B22" s="30"/>
      <c r="D22" s="181" t="s">
        <v>78</v>
      </c>
      <c r="E22" s="702" t="s">
        <v>108</v>
      </c>
      <c r="F22" s="702"/>
      <c r="G22" s="702"/>
      <c r="H22" s="702"/>
      <c r="I22" s="702"/>
      <c r="J22" s="702"/>
      <c r="K22" s="702"/>
      <c r="L22" s="702"/>
      <c r="M22" s="702"/>
      <c r="N22" s="64"/>
      <c r="O22" s="64"/>
      <c r="P22" s="64"/>
      <c r="Q22" s="64"/>
      <c r="R22" s="64"/>
    </row>
    <row r="23" spans="1:18" ht="15" thickBot="1" x14ac:dyDescent="0.25">
      <c r="A23" s="156"/>
      <c r="B23" s="47"/>
      <c r="D23" s="64"/>
      <c r="E23" s="64"/>
      <c r="F23" s="64"/>
      <c r="G23" s="64"/>
      <c r="H23" s="64"/>
      <c r="I23" s="64"/>
      <c r="J23" s="64"/>
      <c r="K23" s="64"/>
      <c r="L23" s="64"/>
      <c r="M23" s="64"/>
      <c r="N23" s="64"/>
      <c r="O23" s="64"/>
      <c r="P23" s="64"/>
      <c r="Q23" s="64"/>
      <c r="R23" s="64"/>
    </row>
    <row r="24" spans="1:18" ht="58.5" customHeight="1" x14ac:dyDescent="0.2">
      <c r="A24" s="712" t="s">
        <v>637</v>
      </c>
      <c r="B24" s="182"/>
      <c r="D24" s="699" t="s">
        <v>780</v>
      </c>
      <c r="E24" s="699"/>
      <c r="F24" s="699"/>
      <c r="G24" s="699"/>
      <c r="H24" s="699"/>
      <c r="I24" s="699"/>
      <c r="J24" s="699"/>
      <c r="K24" s="699"/>
      <c r="L24" s="699"/>
      <c r="M24" s="699"/>
      <c r="N24" s="699"/>
      <c r="O24" s="699"/>
      <c r="P24" s="699"/>
      <c r="Q24" s="699"/>
      <c r="R24" s="699"/>
    </row>
    <row r="25" spans="1:18" ht="39" customHeight="1" x14ac:dyDescent="0.2">
      <c r="A25" s="712"/>
      <c r="B25" s="182"/>
      <c r="D25" s="692" t="s">
        <v>638</v>
      </c>
      <c r="E25" s="692"/>
      <c r="F25" s="692"/>
      <c r="G25" s="692"/>
      <c r="H25" s="692"/>
      <c r="I25" s="692"/>
      <c r="J25" s="692"/>
      <c r="K25" s="692"/>
      <c r="L25" s="692"/>
      <c r="M25" s="692"/>
      <c r="N25" s="692"/>
      <c r="O25" s="692"/>
      <c r="P25" s="692"/>
      <c r="Q25" s="692"/>
      <c r="R25" s="692"/>
    </row>
    <row r="26" spans="1:18" ht="39" customHeight="1" x14ac:dyDescent="0.2">
      <c r="A26" s="712"/>
      <c r="B26" s="182"/>
      <c r="D26" s="692" t="s">
        <v>644</v>
      </c>
      <c r="E26" s="692"/>
      <c r="F26" s="692"/>
      <c r="G26" s="692"/>
      <c r="H26" s="692"/>
      <c r="I26" s="692"/>
      <c r="J26" s="692"/>
      <c r="K26" s="692"/>
      <c r="L26" s="692"/>
      <c r="M26" s="692"/>
      <c r="N26" s="692"/>
      <c r="O26" s="692"/>
      <c r="P26" s="692"/>
      <c r="Q26" s="692"/>
      <c r="R26" s="692"/>
    </row>
    <row r="27" spans="1:18" ht="58.5" customHeight="1" x14ac:dyDescent="0.2">
      <c r="A27" s="712"/>
      <c r="B27" s="182"/>
      <c r="D27" s="699" t="s">
        <v>640</v>
      </c>
      <c r="E27" s="699"/>
      <c r="F27" s="699"/>
      <c r="G27" s="699"/>
      <c r="H27" s="699"/>
      <c r="I27" s="699"/>
      <c r="J27" s="699"/>
      <c r="K27" s="699"/>
      <c r="L27" s="699"/>
      <c r="M27" s="699"/>
      <c r="N27" s="699"/>
      <c r="O27" s="699"/>
      <c r="P27" s="699"/>
      <c r="Q27" s="699"/>
      <c r="R27" s="699"/>
    </row>
    <row r="28" spans="1:18" ht="81" customHeight="1" x14ac:dyDescent="0.2">
      <c r="A28" s="186"/>
      <c r="B28" s="182"/>
      <c r="D28" s="692" t="s">
        <v>643</v>
      </c>
      <c r="E28" s="699"/>
      <c r="F28" s="699"/>
      <c r="G28" s="699"/>
      <c r="H28" s="699"/>
      <c r="I28" s="699"/>
      <c r="J28" s="699"/>
      <c r="K28" s="699"/>
      <c r="L28" s="699"/>
      <c r="M28" s="699"/>
      <c r="N28" s="699"/>
      <c r="O28" s="699"/>
      <c r="P28" s="699"/>
      <c r="Q28" s="699"/>
      <c r="R28" s="699"/>
    </row>
    <row r="29" spans="1:18" ht="65.25" customHeight="1" x14ac:dyDescent="0.2">
      <c r="A29" s="186"/>
      <c r="B29" s="182"/>
      <c r="D29" s="692" t="s">
        <v>647</v>
      </c>
      <c r="E29" s="692"/>
      <c r="F29" s="692"/>
      <c r="G29" s="692"/>
      <c r="H29" s="692"/>
      <c r="I29" s="692"/>
      <c r="J29" s="692"/>
      <c r="K29" s="692"/>
      <c r="L29" s="692"/>
      <c r="M29" s="692"/>
      <c r="N29" s="692"/>
      <c r="O29" s="692"/>
      <c r="P29" s="692"/>
      <c r="Q29" s="692"/>
      <c r="R29" s="692"/>
    </row>
    <row r="30" spans="1:18" ht="39" customHeight="1" x14ac:dyDescent="0.2">
      <c r="A30" s="186"/>
      <c r="B30" s="182"/>
      <c r="D30" s="699" t="s">
        <v>641</v>
      </c>
      <c r="E30" s="692"/>
      <c r="F30" s="692"/>
      <c r="G30" s="692"/>
      <c r="H30" s="692"/>
      <c r="I30" s="692"/>
      <c r="J30" s="692"/>
      <c r="K30" s="692"/>
      <c r="L30" s="692"/>
      <c r="M30" s="692"/>
      <c r="N30" s="692"/>
      <c r="O30" s="692"/>
      <c r="P30" s="692"/>
      <c r="Q30" s="692"/>
      <c r="R30" s="692"/>
    </row>
    <row r="31" spans="1:18" ht="45" customHeight="1" x14ac:dyDescent="0.2">
      <c r="D31" s="796" t="s">
        <v>642</v>
      </c>
      <c r="E31" s="796"/>
      <c r="F31" s="796"/>
      <c r="G31" s="796"/>
      <c r="H31" s="796"/>
      <c r="I31" s="796"/>
      <c r="J31" s="796"/>
      <c r="K31" s="796"/>
      <c r="L31" s="796"/>
      <c r="M31" s="796"/>
      <c r="N31" s="796"/>
      <c r="O31" s="796"/>
      <c r="P31" s="796"/>
      <c r="Q31" s="796"/>
      <c r="R31" s="796"/>
    </row>
    <row r="32" spans="1:18" ht="60" customHeight="1" thickBot="1" x14ac:dyDescent="0.25">
      <c r="D32" s="796" t="s">
        <v>645</v>
      </c>
      <c r="E32" s="796"/>
      <c r="F32" s="796"/>
      <c r="G32" s="796"/>
      <c r="H32" s="796"/>
      <c r="I32" s="796"/>
      <c r="J32" s="796"/>
      <c r="K32" s="796"/>
      <c r="L32" s="796"/>
      <c r="M32" s="796"/>
      <c r="N32" s="796"/>
      <c r="O32" s="796"/>
      <c r="P32" s="796"/>
      <c r="Q32" s="796"/>
      <c r="R32" s="796"/>
    </row>
    <row r="33" spans="1:18" ht="15" thickBot="1" x14ac:dyDescent="0.25">
      <c r="A33" s="31" t="s">
        <v>88</v>
      </c>
      <c r="B33" s="33"/>
      <c r="D33" s="72" t="s">
        <v>112</v>
      </c>
      <c r="E33" s="66"/>
      <c r="F33" s="66"/>
      <c r="G33" s="66"/>
      <c r="H33" s="66"/>
      <c r="I33" s="66"/>
      <c r="J33" s="66"/>
      <c r="K33" s="64"/>
      <c r="L33" s="64"/>
      <c r="M33" s="64"/>
      <c r="N33" s="64"/>
      <c r="O33" s="64"/>
      <c r="P33" s="64"/>
      <c r="Q33" s="64"/>
      <c r="R33" s="64"/>
    </row>
    <row r="34" spans="1:18" ht="14.25" x14ac:dyDescent="0.2">
      <c r="D34" s="64"/>
      <c r="E34" s="64"/>
      <c r="F34" s="64"/>
      <c r="G34" s="64"/>
      <c r="H34" s="64"/>
      <c r="I34" s="64"/>
      <c r="J34" s="64"/>
      <c r="K34" s="64"/>
      <c r="L34" s="64"/>
      <c r="M34" s="64"/>
      <c r="N34" s="64"/>
      <c r="O34" s="64"/>
      <c r="P34" s="64"/>
      <c r="Q34" s="64"/>
      <c r="R34" s="64"/>
    </row>
    <row r="35" spans="1:18" ht="15" thickBot="1" x14ac:dyDescent="0.25">
      <c r="D35" s="64" t="s">
        <v>72</v>
      </c>
      <c r="E35" s="64"/>
      <c r="F35" s="64"/>
      <c r="G35" s="64"/>
      <c r="H35" s="64"/>
      <c r="I35" s="64"/>
      <c r="J35" s="64"/>
      <c r="K35" s="64"/>
      <c r="L35" s="64"/>
      <c r="M35" s="64"/>
      <c r="N35" s="64"/>
      <c r="O35" s="64"/>
      <c r="P35" s="64"/>
      <c r="Q35" s="64"/>
      <c r="R35" s="64"/>
    </row>
    <row r="36" spans="1:18" ht="14.25" x14ac:dyDescent="0.2">
      <c r="A36" s="694" t="s">
        <v>562</v>
      </c>
      <c r="B36" s="36"/>
      <c r="D36" s="64"/>
      <c r="E36" s="64"/>
      <c r="F36" s="64"/>
      <c r="G36" s="64"/>
      <c r="H36" s="64"/>
      <c r="I36" s="64"/>
      <c r="J36" s="64"/>
      <c r="K36" s="64"/>
      <c r="L36" s="64"/>
      <c r="M36" s="64"/>
      <c r="N36" s="64"/>
      <c r="O36" s="64"/>
      <c r="P36" s="64"/>
      <c r="Q36" s="64"/>
      <c r="R36" s="64"/>
    </row>
    <row r="37" spans="1:18" ht="14.25" x14ac:dyDescent="0.2">
      <c r="A37" s="695"/>
      <c r="B37" s="34"/>
      <c r="D37" s="64"/>
      <c r="E37" s="64"/>
      <c r="F37" s="64"/>
      <c r="G37" s="64"/>
      <c r="H37" s="64"/>
      <c r="I37" s="64"/>
      <c r="J37" s="64"/>
      <c r="K37" s="64"/>
      <c r="L37" s="64"/>
      <c r="M37" s="64"/>
      <c r="N37" s="64"/>
      <c r="O37" s="64"/>
      <c r="P37" s="64"/>
      <c r="Q37" s="64"/>
      <c r="R37" s="64"/>
    </row>
    <row r="38" spans="1:18" ht="14.25" x14ac:dyDescent="0.2">
      <c r="A38" s="695"/>
      <c r="B38" s="34"/>
      <c r="D38" s="64"/>
      <c r="E38" s="64"/>
      <c r="F38" s="64"/>
      <c r="G38" s="64"/>
      <c r="H38" s="64"/>
      <c r="I38" s="64"/>
      <c r="J38" s="64"/>
      <c r="K38" s="64"/>
      <c r="L38" s="64"/>
      <c r="M38" s="64"/>
      <c r="N38" s="64"/>
      <c r="O38" s="64"/>
      <c r="P38" s="64"/>
      <c r="Q38" s="64"/>
      <c r="R38" s="64"/>
    </row>
    <row r="39" spans="1:18" ht="15" thickBot="1" x14ac:dyDescent="0.25">
      <c r="A39" s="696"/>
      <c r="B39" s="35"/>
      <c r="D39" s="64"/>
      <c r="E39" s="64"/>
      <c r="F39" s="64"/>
      <c r="G39" s="64"/>
      <c r="H39" s="64"/>
      <c r="I39" s="64"/>
      <c r="J39" s="64"/>
      <c r="K39" s="64"/>
      <c r="L39" s="64"/>
      <c r="M39" s="64"/>
      <c r="N39" s="64"/>
      <c r="O39" s="64"/>
      <c r="P39" s="64"/>
      <c r="Q39" s="64"/>
      <c r="R39" s="64"/>
    </row>
    <row r="40" spans="1:18" ht="15" thickBot="1" x14ac:dyDescent="0.25">
      <c r="A40" s="31" t="s">
        <v>73</v>
      </c>
      <c r="B40" s="33"/>
      <c r="D40" s="698" t="s">
        <v>82</v>
      </c>
      <c r="E40" s="698"/>
      <c r="F40" s="698"/>
      <c r="G40" s="698"/>
      <c r="H40" s="698"/>
      <c r="I40" s="698"/>
      <c r="J40" s="698"/>
      <c r="K40" s="698"/>
      <c r="L40" s="64"/>
      <c r="M40" s="64"/>
      <c r="N40" s="64"/>
      <c r="O40" s="64"/>
      <c r="P40" s="64"/>
      <c r="Q40" s="64"/>
      <c r="R40" s="64"/>
    </row>
    <row r="41" spans="1:18" ht="15" thickBot="1" x14ac:dyDescent="0.25">
      <c r="A41" s="31" t="s">
        <v>74</v>
      </c>
      <c r="B41" s="33"/>
      <c r="D41" s="698" t="s">
        <v>83</v>
      </c>
      <c r="E41" s="698"/>
      <c r="F41" s="698"/>
      <c r="G41" s="698"/>
      <c r="H41" s="698"/>
      <c r="I41" s="698"/>
      <c r="J41" s="698"/>
      <c r="K41" s="698"/>
      <c r="L41" s="64"/>
      <c r="M41" s="64"/>
      <c r="N41" s="64"/>
      <c r="O41" s="64"/>
      <c r="P41" s="64"/>
      <c r="Q41" s="64"/>
      <c r="R41" s="64"/>
    </row>
    <row r="42" spans="1:18" ht="15" thickBot="1" x14ac:dyDescent="0.25">
      <c r="A42" s="31" t="s">
        <v>76</v>
      </c>
      <c r="B42" s="33"/>
      <c r="D42" s="698" t="s">
        <v>80</v>
      </c>
      <c r="E42" s="698"/>
      <c r="F42" s="698"/>
      <c r="G42" s="698"/>
      <c r="H42" s="698"/>
      <c r="I42" s="698"/>
      <c r="J42" s="698"/>
      <c r="K42" s="698"/>
      <c r="L42" s="64"/>
      <c r="M42" s="64"/>
      <c r="N42" s="64"/>
      <c r="O42" s="64"/>
      <c r="P42" s="64"/>
      <c r="Q42" s="64"/>
      <c r="R42" s="64"/>
    </row>
    <row r="43" spans="1:18" ht="15" thickBot="1" x14ac:dyDescent="0.25">
      <c r="A43" s="37" t="s">
        <v>77</v>
      </c>
      <c r="D43" s="698" t="s">
        <v>81</v>
      </c>
      <c r="E43" s="698"/>
      <c r="F43" s="698"/>
      <c r="G43" s="698"/>
      <c r="H43" s="698"/>
      <c r="I43" s="698"/>
      <c r="J43" s="698"/>
      <c r="K43" s="698"/>
      <c r="L43" s="64"/>
      <c r="M43" s="64"/>
      <c r="N43" s="64"/>
      <c r="O43" s="64"/>
      <c r="P43" s="64"/>
      <c r="Q43" s="64"/>
      <c r="R43" s="64"/>
    </row>
    <row r="44" spans="1:18" ht="14.25" x14ac:dyDescent="0.2">
      <c r="A44" s="40"/>
      <c r="B44" s="36"/>
      <c r="D44" s="64"/>
      <c r="E44" s="64"/>
      <c r="F44" s="64"/>
      <c r="G44" s="64"/>
      <c r="H44" s="64"/>
      <c r="I44" s="64"/>
      <c r="J44" s="64"/>
      <c r="K44" s="64"/>
      <c r="L44" s="64"/>
      <c r="M44" s="64"/>
      <c r="N44" s="64"/>
      <c r="O44" s="64"/>
      <c r="P44" s="64"/>
      <c r="Q44" s="64"/>
      <c r="R44" s="64"/>
    </row>
    <row r="45" spans="1:18" ht="15" thickBot="1" x14ac:dyDescent="0.25">
      <c r="A45" s="41"/>
      <c r="B45" s="34"/>
      <c r="D45" s="64"/>
      <c r="E45" s="64"/>
      <c r="F45" s="64"/>
      <c r="G45" s="64"/>
      <c r="H45" s="64"/>
      <c r="I45" s="64"/>
      <c r="J45" s="64"/>
      <c r="K45" s="64"/>
      <c r="L45" s="64"/>
      <c r="M45" s="64"/>
      <c r="N45" s="64"/>
      <c r="O45" s="64"/>
      <c r="P45" s="64"/>
      <c r="Q45" s="64"/>
      <c r="R45" s="64"/>
    </row>
    <row r="46" spans="1:18" ht="15" thickBot="1" x14ac:dyDescent="0.25">
      <c r="A46" s="31" t="s">
        <v>84</v>
      </c>
      <c r="B46" s="33"/>
      <c r="D46" s="64" t="s">
        <v>87</v>
      </c>
      <c r="E46" s="66"/>
      <c r="F46" s="72" t="s">
        <v>648</v>
      </c>
      <c r="G46" s="66"/>
      <c r="H46" s="66"/>
      <c r="I46" s="66"/>
      <c r="J46" s="66"/>
      <c r="K46" s="66"/>
      <c r="L46" s="66"/>
      <c r="M46" s="66"/>
      <c r="N46" s="66"/>
      <c r="O46" s="66"/>
      <c r="P46" s="66"/>
      <c r="Q46" s="66"/>
      <c r="R46" s="64"/>
    </row>
    <row r="47" spans="1:18" ht="14.25" x14ac:dyDescent="0.2">
      <c r="A47" s="37"/>
      <c r="D47" s="64"/>
      <c r="E47" s="66"/>
      <c r="F47" s="73" t="s">
        <v>649</v>
      </c>
      <c r="G47" s="67"/>
      <c r="H47" s="66"/>
      <c r="I47" s="66"/>
      <c r="J47" s="66"/>
      <c r="K47" s="66"/>
      <c r="L47" s="66"/>
      <c r="M47" s="66"/>
      <c r="N47" s="66"/>
      <c r="O47" s="66"/>
      <c r="P47" s="66"/>
      <c r="Q47" s="66"/>
      <c r="R47" s="64"/>
    </row>
    <row r="48" spans="1:18" ht="14.25" x14ac:dyDescent="0.2">
      <c r="A48" s="697" t="s">
        <v>563</v>
      </c>
      <c r="B48" s="42"/>
      <c r="D48" s="74"/>
      <c r="E48" s="75"/>
      <c r="F48" s="73"/>
      <c r="G48" s="66"/>
      <c r="H48" s="75"/>
      <c r="I48" s="75"/>
      <c r="J48" s="75"/>
      <c r="K48" s="75"/>
      <c r="L48" s="66"/>
      <c r="M48" s="66"/>
      <c r="N48" s="66"/>
      <c r="O48" s="66"/>
      <c r="P48" s="66"/>
      <c r="Q48" s="66"/>
      <c r="R48" s="64"/>
    </row>
    <row r="49" spans="1:18" ht="14.25" x14ac:dyDescent="0.2">
      <c r="A49" s="697"/>
      <c r="B49" s="42"/>
      <c r="D49" s="64"/>
      <c r="E49" s="76"/>
      <c r="F49" s="87"/>
      <c r="G49" s="76"/>
      <c r="H49" s="76"/>
      <c r="I49" s="76"/>
      <c r="J49" s="76"/>
      <c r="K49" s="76"/>
      <c r="L49" s="64"/>
      <c r="M49" s="64"/>
      <c r="N49" s="64"/>
      <c r="O49" s="64"/>
      <c r="P49" s="64"/>
      <c r="Q49" s="64"/>
      <c r="R49" s="64"/>
    </row>
    <row r="50" spans="1:18" ht="14.25" x14ac:dyDescent="0.2">
      <c r="A50" s="697"/>
      <c r="B50" s="42"/>
      <c r="D50" s="64"/>
      <c r="E50" s="795"/>
      <c r="F50" s="795"/>
      <c r="G50" s="795"/>
      <c r="H50" s="795"/>
      <c r="I50" s="795"/>
      <c r="J50" s="795"/>
      <c r="K50" s="795"/>
      <c r="L50" s="64"/>
      <c r="M50" s="64"/>
      <c r="N50" s="64"/>
      <c r="O50" s="64"/>
      <c r="P50" s="64"/>
      <c r="Q50" s="64"/>
      <c r="R50" s="64"/>
    </row>
    <row r="51" spans="1:18" ht="12.75" x14ac:dyDescent="0.2">
      <c r="A51" s="697"/>
      <c r="B51" s="42"/>
      <c r="E51" s="693"/>
      <c r="F51" s="693"/>
      <c r="G51" s="693"/>
      <c r="H51" s="693"/>
      <c r="I51" s="693"/>
      <c r="J51" s="693"/>
      <c r="K51" s="693"/>
    </row>
    <row r="52" spans="1:18" ht="12.75" x14ac:dyDescent="0.2">
      <c r="A52" s="38"/>
      <c r="B52" s="30"/>
      <c r="E52" s="693"/>
      <c r="F52" s="693"/>
      <c r="G52" s="693"/>
      <c r="H52" s="693"/>
      <c r="I52" s="693"/>
      <c r="J52" s="693"/>
      <c r="K52" s="693"/>
    </row>
    <row r="53" spans="1:18" ht="12.75" x14ac:dyDescent="0.2">
      <c r="E53" s="693"/>
      <c r="F53" s="693"/>
      <c r="G53" s="693"/>
      <c r="H53" s="693"/>
      <c r="I53" s="693"/>
      <c r="J53" s="693"/>
      <c r="K53" s="693"/>
    </row>
    <row r="54" spans="1:18" ht="12.75" x14ac:dyDescent="0.2">
      <c r="E54" s="693"/>
      <c r="F54" s="693"/>
      <c r="G54" s="693"/>
      <c r="H54" s="693"/>
      <c r="I54" s="693"/>
      <c r="J54" s="693"/>
      <c r="K54" s="693"/>
    </row>
    <row r="55" spans="1:18" ht="12.75" x14ac:dyDescent="0.2">
      <c r="E55" s="693"/>
      <c r="F55" s="693"/>
      <c r="G55" s="693"/>
      <c r="H55" s="693"/>
      <c r="I55" s="693"/>
      <c r="J55" s="693"/>
      <c r="K55" s="693"/>
    </row>
    <row r="56" spans="1:18" ht="12.75" x14ac:dyDescent="0.2">
      <c r="E56" s="693"/>
      <c r="F56" s="693"/>
      <c r="G56" s="693"/>
      <c r="H56" s="693"/>
      <c r="I56" s="693"/>
      <c r="J56" s="693"/>
      <c r="K56" s="693"/>
    </row>
  </sheetData>
  <mergeCells count="40">
    <mergeCell ref="A1:A5"/>
    <mergeCell ref="C1:C2"/>
    <mergeCell ref="D4:E4"/>
    <mergeCell ref="F4:Q4"/>
    <mergeCell ref="D5:F5"/>
    <mergeCell ref="P5:R5"/>
    <mergeCell ref="E22:M22"/>
    <mergeCell ref="E8:F8"/>
    <mergeCell ref="D9:L9"/>
    <mergeCell ref="D10:L10"/>
    <mergeCell ref="D11:K11"/>
    <mergeCell ref="D12:K12"/>
    <mergeCell ref="D13:K13"/>
    <mergeCell ref="G18:M18"/>
    <mergeCell ref="E19:F19"/>
    <mergeCell ref="G19:M19"/>
    <mergeCell ref="G20:M21"/>
    <mergeCell ref="D43:K43"/>
    <mergeCell ref="A24:A27"/>
    <mergeCell ref="D24:R24"/>
    <mergeCell ref="D25:R25"/>
    <mergeCell ref="D26:R26"/>
    <mergeCell ref="D27:R27"/>
    <mergeCell ref="D29:R29"/>
    <mergeCell ref="D28:R28"/>
    <mergeCell ref="D31:R31"/>
    <mergeCell ref="D32:R32"/>
    <mergeCell ref="D30:R30"/>
    <mergeCell ref="A36:A39"/>
    <mergeCell ref="D40:K40"/>
    <mergeCell ref="D41:K41"/>
    <mergeCell ref="D42:K42"/>
    <mergeCell ref="E55:K55"/>
    <mergeCell ref="E56:K56"/>
    <mergeCell ref="A48:A51"/>
    <mergeCell ref="E50:K50"/>
    <mergeCell ref="E51:K51"/>
    <mergeCell ref="E52:K52"/>
    <mergeCell ref="E53:K53"/>
    <mergeCell ref="E54:K54"/>
  </mergeCells>
  <pageMargins left="1" right="0.5" top="0.5" bottom="1" header="0.5" footer="0.5"/>
  <pageSetup scale="76" fitToHeight="2" orientation="portrait" r:id="rId1"/>
  <headerFooter alignWithMargins="0">
    <oddFooter>&amp;C&amp;P</oddFooter>
  </headerFooter>
  <rowBreaks count="1" manualBreakCount="1">
    <brk id="49" min="2" max="17"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4"/>
    <pageSetUpPr fitToPage="1"/>
  </sheetPr>
  <dimension ref="A1:S121"/>
  <sheetViews>
    <sheetView tabSelected="1" zoomScaleNormal="100" zoomScalePageLayoutView="75" workbookViewId="0">
      <selection activeCell="F1" sqref="F1:G1"/>
    </sheetView>
  </sheetViews>
  <sheetFormatPr defaultColWidth="9.140625" defaultRowHeight="15.75" x14ac:dyDescent="0.25"/>
  <cols>
    <col min="1" max="1" width="4.7109375" style="1" customWidth="1"/>
    <col min="2" max="2" width="12.5703125" style="1" customWidth="1"/>
    <col min="3" max="3" width="18.42578125" style="1" customWidth="1"/>
    <col min="4" max="4" width="7.5703125" style="1" customWidth="1"/>
    <col min="5" max="5" width="20.140625" style="1" customWidth="1"/>
    <col min="6" max="6" width="18.85546875" style="1" customWidth="1"/>
    <col min="7" max="7" width="21.85546875" style="1" customWidth="1"/>
    <col min="8" max="8" width="7.5703125" style="1" customWidth="1"/>
    <col min="9" max="9" width="62.140625" style="14" customWidth="1"/>
    <col min="10" max="10" width="11" style="1" customWidth="1"/>
    <col min="11" max="11" width="12.5703125" style="1" customWidth="1"/>
    <col min="12" max="12" width="12.85546875" style="1" customWidth="1"/>
    <col min="13" max="13" width="33.42578125" style="1" customWidth="1"/>
    <col min="14" max="14" width="40.5703125" style="1" customWidth="1"/>
    <col min="15" max="16384" width="9.140625" style="1"/>
  </cols>
  <sheetData>
    <row r="1" spans="1:15" ht="39.75" customHeight="1" x14ac:dyDescent="0.25">
      <c r="A1" s="210"/>
      <c r="B1" s="211" t="s">
        <v>53</v>
      </c>
      <c r="C1" s="623"/>
      <c r="D1" s="623"/>
      <c r="E1" s="385" t="s">
        <v>141</v>
      </c>
      <c r="F1" s="621"/>
      <c r="G1" s="621"/>
      <c r="H1" s="8"/>
      <c r="I1" s="633" t="s">
        <v>830</v>
      </c>
      <c r="J1" s="633"/>
      <c r="K1" s="633"/>
      <c r="L1" s="8"/>
      <c r="M1" s="8"/>
      <c r="N1" s="8"/>
    </row>
    <row r="2" spans="1:15" ht="21" customHeight="1" x14ac:dyDescent="0.25">
      <c r="A2" s="214"/>
      <c r="B2" s="215" t="s">
        <v>39</v>
      </c>
      <c r="C2" s="624"/>
      <c r="D2" s="624"/>
      <c r="E2" s="213" t="s">
        <v>40</v>
      </c>
      <c r="F2" s="624"/>
      <c r="G2" s="624"/>
      <c r="H2" s="10"/>
      <c r="I2" s="9" t="s">
        <v>635</v>
      </c>
      <c r="J2" s="10"/>
      <c r="K2" s="10"/>
      <c r="L2" s="10"/>
      <c r="M2" s="10"/>
      <c r="N2" s="10"/>
    </row>
    <row r="3" spans="1:15" s="111" customFormat="1" ht="21" customHeight="1" x14ac:dyDescent="0.25">
      <c r="A3" s="216"/>
      <c r="B3" s="217" t="s">
        <v>193</v>
      </c>
      <c r="C3" s="640"/>
      <c r="D3" s="641"/>
      <c r="E3" s="212" t="s">
        <v>719</v>
      </c>
      <c r="F3" s="577"/>
      <c r="G3" s="579"/>
      <c r="H3" s="110"/>
      <c r="I3" s="639"/>
      <c r="J3" s="639"/>
      <c r="K3" s="639"/>
      <c r="L3" s="639"/>
      <c r="M3" s="639"/>
      <c r="N3" s="110"/>
    </row>
    <row r="4" spans="1:15" s="111" customFormat="1" ht="21" customHeight="1" x14ac:dyDescent="0.25">
      <c r="A4" s="218"/>
      <c r="B4" s="636" t="s">
        <v>41</v>
      </c>
      <c r="C4" s="626"/>
      <c r="D4" s="625" t="s">
        <v>42</v>
      </c>
      <c r="E4" s="626"/>
      <c r="F4" s="625" t="s">
        <v>43</v>
      </c>
      <c r="G4" s="626"/>
      <c r="H4" s="110"/>
      <c r="I4" s="639"/>
      <c r="J4" s="639"/>
      <c r="K4" s="639"/>
      <c r="L4" s="639"/>
      <c r="M4" s="639"/>
      <c r="N4" s="110"/>
    </row>
    <row r="5" spans="1:15" ht="21" customHeight="1" x14ac:dyDescent="0.25">
      <c r="A5" s="660"/>
      <c r="B5" s="660"/>
      <c r="C5" s="660"/>
      <c r="D5" s="669"/>
      <c r="E5" s="669"/>
      <c r="F5" s="660"/>
      <c r="G5" s="660"/>
      <c r="H5" s="15"/>
      <c r="I5" s="11"/>
      <c r="J5" s="10"/>
      <c r="K5" s="10"/>
      <c r="L5" s="10"/>
      <c r="M5" s="10"/>
      <c r="N5" s="10"/>
    </row>
    <row r="6" spans="1:15" s="111" customFormat="1" ht="21" customHeight="1" x14ac:dyDescent="0.25">
      <c r="A6" s="637" t="s">
        <v>62</v>
      </c>
      <c r="B6" s="638"/>
      <c r="C6" s="638"/>
      <c r="D6" s="631" t="s">
        <v>133</v>
      </c>
      <c r="E6" s="632"/>
      <c r="F6" s="631" t="s">
        <v>101</v>
      </c>
      <c r="G6" s="642"/>
      <c r="H6" s="110"/>
      <c r="I6" s="118"/>
      <c r="J6" s="110"/>
      <c r="K6" s="110"/>
      <c r="L6" s="110"/>
      <c r="M6" s="110"/>
      <c r="N6" s="110"/>
    </row>
    <row r="7" spans="1:15" s="121" customFormat="1" ht="21" customHeight="1" x14ac:dyDescent="0.25">
      <c r="A7" s="628" t="s">
        <v>37</v>
      </c>
      <c r="B7" s="629"/>
      <c r="C7" s="629"/>
      <c r="D7" s="630"/>
      <c r="E7" s="645"/>
      <c r="F7" s="646"/>
      <c r="G7" s="647"/>
      <c r="H7" s="119"/>
      <c r="I7" s="120"/>
      <c r="J7" s="120"/>
      <c r="K7" s="120"/>
      <c r="L7" s="119"/>
      <c r="M7" s="119"/>
      <c r="N7" s="119"/>
    </row>
    <row r="8" spans="1:15" s="111" customFormat="1" ht="21" customHeight="1" x14ac:dyDescent="0.25">
      <c r="A8" s="220" t="s">
        <v>125</v>
      </c>
      <c r="B8" s="221"/>
      <c r="C8" s="221"/>
      <c r="D8" s="221"/>
      <c r="E8" s="221"/>
      <c r="F8" s="230">
        <v>0</v>
      </c>
      <c r="G8" s="219"/>
      <c r="H8" s="110"/>
      <c r="I8" s="648" t="s">
        <v>786</v>
      </c>
      <c r="J8" s="648"/>
      <c r="K8" s="648"/>
      <c r="L8" s="648"/>
      <c r="M8" s="648"/>
      <c r="N8" s="648"/>
    </row>
    <row r="9" spans="1:15" s="111" customFormat="1" ht="21" customHeight="1" x14ac:dyDescent="0.25">
      <c r="A9" s="220" t="s">
        <v>2</v>
      </c>
      <c r="B9" s="221"/>
      <c r="C9" s="221"/>
      <c r="D9" s="221"/>
      <c r="E9" s="221"/>
      <c r="F9" s="230">
        <v>0</v>
      </c>
      <c r="G9" s="219"/>
      <c r="H9" s="110"/>
      <c r="I9" s="648"/>
      <c r="J9" s="648"/>
      <c r="K9" s="648"/>
      <c r="L9" s="648"/>
      <c r="M9" s="648"/>
      <c r="N9" s="110"/>
    </row>
    <row r="10" spans="1:15" s="111" customFormat="1" ht="21" customHeight="1" x14ac:dyDescent="0.25">
      <c r="A10" s="634" t="s">
        <v>459</v>
      </c>
      <c r="B10" s="635"/>
      <c r="C10" s="635"/>
      <c r="D10" s="635"/>
      <c r="E10" s="635"/>
      <c r="F10" s="230">
        <v>0</v>
      </c>
      <c r="G10" s="219"/>
      <c r="H10" s="110"/>
      <c r="I10" s="120" t="s">
        <v>453</v>
      </c>
      <c r="J10" s="110"/>
      <c r="K10" s="110"/>
      <c r="L10" s="110"/>
      <c r="M10" s="110"/>
      <c r="N10" s="110"/>
    </row>
    <row r="11" spans="1:15" s="111" customFormat="1" ht="21" customHeight="1" x14ac:dyDescent="0.25">
      <c r="A11" s="590" t="s">
        <v>3</v>
      </c>
      <c r="B11" s="591"/>
      <c r="C11" s="591"/>
      <c r="D11" s="591"/>
      <c r="E11" s="592"/>
      <c r="F11" s="230">
        <v>0</v>
      </c>
      <c r="G11" s="219"/>
      <c r="H11" s="110"/>
      <c r="I11" s="120"/>
      <c r="J11" s="110"/>
      <c r="K11" s="110"/>
      <c r="L11" s="110"/>
      <c r="M11" s="110"/>
      <c r="N11" s="110"/>
    </row>
    <row r="12" spans="1:15" s="111" customFormat="1" ht="21" customHeight="1" x14ac:dyDescent="0.25">
      <c r="A12" s="222" t="s">
        <v>95</v>
      </c>
      <c r="B12" s="223"/>
      <c r="C12" s="224"/>
      <c r="D12" s="224"/>
      <c r="E12" s="225"/>
      <c r="F12" s="225" t="s">
        <v>452</v>
      </c>
      <c r="G12" s="122"/>
      <c r="H12" s="110"/>
      <c r="I12" s="123" t="s">
        <v>463</v>
      </c>
      <c r="J12" s="123"/>
      <c r="K12" s="123"/>
      <c r="L12" s="123"/>
      <c r="M12" s="123"/>
      <c r="N12" s="105"/>
    </row>
    <row r="13" spans="1:15" s="111" customFormat="1" ht="23.25" customHeight="1" x14ac:dyDescent="0.25">
      <c r="A13" s="643" t="s">
        <v>63</v>
      </c>
      <c r="B13" s="583"/>
      <c r="C13" s="644"/>
      <c r="D13" s="657" t="s">
        <v>53</v>
      </c>
      <c r="E13" s="658"/>
      <c r="F13" s="627" t="s">
        <v>45</v>
      </c>
      <c r="G13" s="627"/>
      <c r="H13" s="110"/>
      <c r="I13" s="124" t="s">
        <v>122</v>
      </c>
      <c r="J13" s="110"/>
      <c r="K13" s="110"/>
      <c r="L13" s="110"/>
      <c r="M13" s="110"/>
      <c r="N13" s="110"/>
    </row>
    <row r="14" spans="1:15" s="111" customFormat="1" ht="22.5" customHeight="1" x14ac:dyDescent="0.25">
      <c r="A14" s="524" t="s">
        <v>547</v>
      </c>
      <c r="B14" s="525"/>
      <c r="C14" s="525"/>
      <c r="D14" s="525"/>
      <c r="E14" s="526"/>
      <c r="F14" s="661"/>
      <c r="G14" s="662"/>
      <c r="H14" s="110"/>
      <c r="I14" s="648"/>
      <c r="J14" s="663"/>
      <c r="K14" s="663"/>
      <c r="L14" s="663"/>
      <c r="M14" s="663"/>
      <c r="N14" s="110"/>
    </row>
    <row r="15" spans="1:15" ht="32.25" customHeight="1" x14ac:dyDescent="0.25">
      <c r="A15" s="671" t="s">
        <v>616</v>
      </c>
      <c r="B15" s="672"/>
      <c r="C15" s="672"/>
      <c r="D15" s="672"/>
      <c r="E15" s="672"/>
      <c r="F15" s="672"/>
      <c r="G15" s="673"/>
      <c r="H15" s="10"/>
      <c r="I15" s="606"/>
      <c r="J15" s="606"/>
      <c r="K15" s="103"/>
      <c r="L15" s="103"/>
      <c r="M15" s="103"/>
      <c r="N15" s="103"/>
    </row>
    <row r="16" spans="1:15" s="111" customFormat="1" ht="26.25" customHeight="1" x14ac:dyDescent="0.25">
      <c r="A16" s="222" t="s">
        <v>617</v>
      </c>
      <c r="B16" s="223"/>
      <c r="C16" s="226"/>
      <c r="D16" s="226"/>
      <c r="E16" s="226"/>
      <c r="F16" s="530"/>
      <c r="G16" s="531"/>
      <c r="H16" s="110"/>
      <c r="I16" s="606" t="s">
        <v>646</v>
      </c>
      <c r="J16" s="606"/>
      <c r="K16" s="606"/>
      <c r="L16" s="606"/>
      <c r="M16" s="606"/>
      <c r="N16" s="606"/>
      <c r="O16" s="606"/>
    </row>
    <row r="17" spans="1:17" s="111" customFormat="1" ht="22.5" customHeight="1" x14ac:dyDescent="0.25">
      <c r="A17" s="668" t="s">
        <v>448</v>
      </c>
      <c r="B17" s="622"/>
      <c r="C17" s="622"/>
      <c r="D17" s="622"/>
      <c r="E17" s="622"/>
      <c r="F17" s="227"/>
      <c r="G17" s="452" t="s">
        <v>836</v>
      </c>
      <c r="H17" s="110"/>
      <c r="I17" s="188"/>
      <c r="J17" s="188"/>
      <c r="K17" s="188"/>
      <c r="L17" s="188"/>
      <c r="M17" s="187"/>
      <c r="N17" s="112"/>
    </row>
    <row r="18" spans="1:17" s="111" customFormat="1" ht="30.75" customHeight="1" x14ac:dyDescent="0.25">
      <c r="A18" s="228" t="s">
        <v>447</v>
      </c>
      <c r="B18" s="223"/>
      <c r="C18" s="223"/>
      <c r="D18" s="530"/>
      <c r="E18" s="531"/>
      <c r="F18" s="649" t="s">
        <v>854</v>
      </c>
      <c r="G18" s="650"/>
      <c r="H18" s="110"/>
      <c r="I18" s="659"/>
      <c r="J18" s="659"/>
      <c r="K18" s="659"/>
      <c r="L18" s="659"/>
      <c r="M18" s="659"/>
      <c r="N18" s="659"/>
      <c r="O18" s="659"/>
      <c r="P18" s="659"/>
      <c r="Q18" s="659"/>
    </row>
    <row r="19" spans="1:17" s="111" customFormat="1" ht="21" customHeight="1" x14ac:dyDescent="0.25">
      <c r="A19" s="229">
        <v>1</v>
      </c>
      <c r="B19" s="622" t="s">
        <v>455</v>
      </c>
      <c r="C19" s="622"/>
      <c r="D19" s="622"/>
      <c r="E19" s="622"/>
      <c r="F19" s="622"/>
      <c r="G19" s="225"/>
      <c r="I19" s="110"/>
      <c r="J19" s="113"/>
      <c r="K19" s="113"/>
      <c r="L19" s="113"/>
      <c r="M19" s="113"/>
      <c r="N19" s="113"/>
      <c r="O19" s="113"/>
      <c r="P19" s="113"/>
      <c r="Q19" s="113"/>
    </row>
    <row r="20" spans="1:17" s="111" customFormat="1" ht="38.25" customHeight="1" x14ac:dyDescent="0.25">
      <c r="A20" s="229" t="s">
        <v>58</v>
      </c>
      <c r="B20" s="652" t="s">
        <v>456</v>
      </c>
      <c r="C20" s="670"/>
      <c r="D20" s="666"/>
      <c r="E20" s="666"/>
      <c r="F20" s="666"/>
      <c r="G20" s="667"/>
      <c r="H20" s="110"/>
      <c r="I20" s="113"/>
      <c r="J20" s="113"/>
      <c r="K20" s="113"/>
      <c r="L20" s="113"/>
      <c r="M20" s="113"/>
      <c r="N20" s="113"/>
      <c r="O20" s="113"/>
      <c r="P20" s="113"/>
      <c r="Q20" s="113"/>
    </row>
    <row r="21" spans="1:17" s="111" customFormat="1" ht="24" customHeight="1" x14ac:dyDescent="0.25">
      <c r="A21" s="231">
        <v>2</v>
      </c>
      <c r="B21" s="651" t="s">
        <v>604</v>
      </c>
      <c r="C21" s="652"/>
      <c r="D21" s="652"/>
      <c r="E21" s="652"/>
      <c r="F21" s="652"/>
      <c r="G21" s="653"/>
      <c r="H21" s="110"/>
      <c r="I21" s="177" t="s">
        <v>603</v>
      </c>
      <c r="J21" s="177"/>
      <c r="K21" s="177"/>
      <c r="L21" s="177"/>
      <c r="M21" s="177"/>
      <c r="N21" s="177"/>
      <c r="O21" s="177"/>
      <c r="P21" s="177"/>
      <c r="Q21" s="177"/>
    </row>
    <row r="22" spans="1:17" s="111" customFormat="1" ht="41.25" customHeight="1" x14ac:dyDescent="0.25">
      <c r="A22" s="231" t="s">
        <v>59</v>
      </c>
      <c r="B22" s="675"/>
      <c r="C22" s="676"/>
      <c r="D22" s="676"/>
      <c r="E22" s="676"/>
      <c r="F22" s="676"/>
      <c r="G22" s="677"/>
      <c r="H22" s="110"/>
      <c r="I22" s="177"/>
      <c r="J22" s="177"/>
      <c r="K22" s="177"/>
      <c r="L22" s="177"/>
      <c r="M22" s="177"/>
      <c r="N22" s="177"/>
      <c r="O22" s="177"/>
      <c r="P22" s="177"/>
      <c r="Q22" s="177"/>
    </row>
    <row r="23" spans="1:17" ht="21" customHeight="1" x14ac:dyDescent="0.25">
      <c r="A23" s="229">
        <v>3</v>
      </c>
      <c r="B23" s="591" t="s">
        <v>56</v>
      </c>
      <c r="C23" s="591"/>
      <c r="D23" s="591"/>
      <c r="E23" s="591"/>
      <c r="F23" s="591"/>
      <c r="G23" s="592"/>
      <c r="H23" s="10"/>
      <c r="I23" s="1"/>
      <c r="J23" s="10"/>
      <c r="K23" s="10"/>
      <c r="L23" s="10"/>
      <c r="M23" s="10"/>
      <c r="N23" s="10"/>
    </row>
    <row r="24" spans="1:17" ht="97.5" customHeight="1" x14ac:dyDescent="0.25">
      <c r="A24" s="229" t="s">
        <v>60</v>
      </c>
      <c r="B24" s="664"/>
      <c r="C24" s="665"/>
      <c r="D24" s="665"/>
      <c r="E24" s="665"/>
      <c r="F24" s="665"/>
      <c r="G24" s="665"/>
      <c r="H24" s="10"/>
      <c r="I24" s="674" t="s">
        <v>787</v>
      </c>
      <c r="J24" s="674"/>
      <c r="K24" s="674"/>
      <c r="L24" s="674"/>
      <c r="M24" s="674"/>
      <c r="N24" s="12"/>
    </row>
    <row r="25" spans="1:17" ht="21" customHeight="1" x14ac:dyDescent="0.25">
      <c r="A25" s="229">
        <v>4</v>
      </c>
      <c r="B25" s="591" t="s">
        <v>150</v>
      </c>
      <c r="C25" s="591"/>
      <c r="D25" s="591"/>
      <c r="E25" s="591"/>
      <c r="F25" s="591"/>
      <c r="G25" s="592"/>
      <c r="H25" s="10"/>
      <c r="I25" s="11"/>
      <c r="J25" s="10"/>
      <c r="K25" s="10"/>
      <c r="L25" s="10"/>
      <c r="M25" s="10"/>
      <c r="N25" s="10"/>
    </row>
    <row r="26" spans="1:17" ht="85.5" customHeight="1" x14ac:dyDescent="0.25">
      <c r="A26" s="212" t="s">
        <v>61</v>
      </c>
      <c r="B26" s="655"/>
      <c r="C26" s="656"/>
      <c r="D26" s="656"/>
      <c r="E26" s="656"/>
      <c r="F26" s="656"/>
      <c r="G26" s="656"/>
      <c r="H26" s="10"/>
      <c r="I26" s="654" t="s">
        <v>542</v>
      </c>
      <c r="J26" s="654"/>
      <c r="K26" s="654"/>
      <c r="L26" s="654"/>
      <c r="M26" s="654"/>
      <c r="N26" s="10"/>
    </row>
    <row r="27" spans="1:17" ht="21" customHeight="1" x14ac:dyDescent="0.25">
      <c r="A27" s="229">
        <v>5</v>
      </c>
      <c r="B27" s="591" t="s">
        <v>121</v>
      </c>
      <c r="C27" s="591"/>
      <c r="D27" s="591"/>
      <c r="E27" s="591"/>
      <c r="F27" s="591"/>
      <c r="G27" s="592"/>
      <c r="H27" s="10"/>
      <c r="I27" s="11"/>
      <c r="J27" s="10"/>
      <c r="K27" s="10"/>
      <c r="L27" s="10"/>
      <c r="M27" s="10"/>
      <c r="N27" s="10"/>
    </row>
    <row r="28" spans="1:17" ht="82.5" customHeight="1" x14ac:dyDescent="0.25">
      <c r="A28" s="212" t="s">
        <v>470</v>
      </c>
      <c r="B28" s="655"/>
      <c r="C28" s="656"/>
      <c r="D28" s="656"/>
      <c r="E28" s="656"/>
      <c r="F28" s="656"/>
      <c r="G28" s="656"/>
      <c r="H28" s="10"/>
      <c r="I28" s="13" t="s">
        <v>543</v>
      </c>
      <c r="J28" s="654" t="s">
        <v>544</v>
      </c>
      <c r="K28" s="654"/>
      <c r="L28" s="654"/>
      <c r="M28" s="654"/>
      <c r="N28" s="654"/>
      <c r="O28" s="654"/>
      <c r="P28" s="654"/>
      <c r="Q28" s="654"/>
    </row>
    <row r="29" spans="1:17" ht="21.75" customHeight="1" x14ac:dyDescent="0.25">
      <c r="A29" s="229">
        <v>6</v>
      </c>
      <c r="B29" s="591" t="s">
        <v>55</v>
      </c>
      <c r="C29" s="591"/>
      <c r="D29" s="591"/>
      <c r="E29" s="591"/>
      <c r="F29" s="591"/>
      <c r="G29" s="592"/>
      <c r="H29" s="10"/>
      <c r="I29" s="11"/>
      <c r="J29" s="10"/>
      <c r="K29" s="10"/>
      <c r="L29" s="10"/>
      <c r="M29" s="10"/>
      <c r="N29" s="10"/>
    </row>
    <row r="30" spans="1:17" ht="82.5" customHeight="1" x14ac:dyDescent="0.25">
      <c r="A30" s="229" t="s">
        <v>605</v>
      </c>
      <c r="B30" s="655"/>
      <c r="C30" s="656"/>
      <c r="D30" s="656"/>
      <c r="E30" s="656"/>
      <c r="F30" s="656"/>
      <c r="G30" s="656"/>
      <c r="H30" s="10"/>
      <c r="I30" s="13" t="s">
        <v>618</v>
      </c>
      <c r="J30" s="654" t="s">
        <v>64</v>
      </c>
      <c r="K30" s="654"/>
      <c r="L30" s="654"/>
      <c r="M30" s="654"/>
      <c r="N30" s="654"/>
      <c r="O30" s="654"/>
      <c r="P30" s="654"/>
      <c r="Q30" s="654"/>
    </row>
    <row r="31" spans="1:17" ht="21" customHeight="1" x14ac:dyDescent="0.25">
      <c r="A31" s="229">
        <v>7</v>
      </c>
      <c r="B31" s="223" t="s">
        <v>92</v>
      </c>
      <c r="C31" s="242"/>
      <c r="D31" s="242"/>
      <c r="E31" s="242"/>
      <c r="F31" s="242"/>
      <c r="G31" s="243"/>
      <c r="H31" s="10"/>
      <c r="I31" s="43"/>
      <c r="J31" s="10"/>
      <c r="K31" s="10"/>
      <c r="L31" s="10"/>
      <c r="M31" s="10"/>
      <c r="N31" s="10"/>
    </row>
    <row r="32" spans="1:17" ht="21" customHeight="1" x14ac:dyDescent="0.25">
      <c r="A32" s="229">
        <v>8</v>
      </c>
      <c r="B32" s="247" t="s">
        <v>451</v>
      </c>
      <c r="C32" s="248"/>
      <c r="D32" s="248"/>
      <c r="E32" s="248"/>
      <c r="F32" s="248"/>
      <c r="G32" s="249"/>
      <c r="H32" s="10"/>
      <c r="I32" s="11"/>
      <c r="J32" s="10"/>
      <c r="K32" s="10"/>
      <c r="L32" s="10"/>
      <c r="M32" s="10"/>
      <c r="N32" s="10"/>
    </row>
    <row r="33" spans="1:14" ht="56.25" customHeight="1" x14ac:dyDescent="0.25">
      <c r="A33" s="212" t="s">
        <v>606</v>
      </c>
      <c r="B33" s="532" t="s">
        <v>831</v>
      </c>
      <c r="C33" s="533"/>
      <c r="D33" s="533"/>
      <c r="E33" s="533"/>
      <c r="F33" s="533"/>
      <c r="G33" s="534"/>
      <c r="H33" s="10"/>
      <c r="I33" s="129" t="s">
        <v>630</v>
      </c>
      <c r="J33" s="10"/>
      <c r="K33" s="10"/>
      <c r="L33" s="10"/>
      <c r="M33" s="10"/>
      <c r="N33" s="10"/>
    </row>
    <row r="34" spans="1:14" ht="56.25" customHeight="1" x14ac:dyDescent="0.25">
      <c r="A34" s="212" t="s">
        <v>835</v>
      </c>
      <c r="B34" s="535" t="s">
        <v>832</v>
      </c>
      <c r="C34" s="536"/>
      <c r="D34" s="536"/>
      <c r="E34" s="536"/>
      <c r="F34" s="536"/>
      <c r="G34" s="537"/>
      <c r="H34" s="10"/>
      <c r="I34" s="129"/>
      <c r="J34" s="10"/>
      <c r="K34" s="10"/>
      <c r="L34" s="10"/>
      <c r="M34" s="10"/>
      <c r="N34" s="10"/>
    </row>
    <row r="35" spans="1:14" ht="21" customHeight="1" x14ac:dyDescent="0.25">
      <c r="A35" s="229">
        <v>9</v>
      </c>
      <c r="B35" s="591" t="s">
        <v>788</v>
      </c>
      <c r="C35" s="591"/>
      <c r="D35" s="591"/>
      <c r="E35" s="591"/>
      <c r="F35" s="591"/>
      <c r="G35" s="245"/>
      <c r="H35" s="10"/>
      <c r="I35" s="101"/>
      <c r="J35" s="10"/>
      <c r="K35" s="10"/>
      <c r="L35" s="10"/>
      <c r="M35" s="10"/>
      <c r="N35" s="10"/>
    </row>
    <row r="36" spans="1:14" s="111" customFormat="1" ht="21" customHeight="1" x14ac:dyDescent="0.25">
      <c r="A36" s="229">
        <v>10</v>
      </c>
      <c r="B36" s="223" t="s">
        <v>91</v>
      </c>
      <c r="C36" s="223"/>
      <c r="D36" s="223"/>
      <c r="E36" s="223"/>
      <c r="F36" s="223"/>
      <c r="G36" s="246"/>
      <c r="H36" s="110"/>
      <c r="I36" s="114"/>
      <c r="J36" s="110"/>
      <c r="K36" s="110"/>
      <c r="L36" s="110"/>
      <c r="M36" s="110"/>
      <c r="N36" s="110"/>
    </row>
    <row r="37" spans="1:14" ht="56.25" customHeight="1" x14ac:dyDescent="0.25">
      <c r="A37" s="212" t="s">
        <v>467</v>
      </c>
      <c r="B37" s="532" t="s">
        <v>833</v>
      </c>
      <c r="C37" s="533"/>
      <c r="D37" s="533"/>
      <c r="E37" s="533"/>
      <c r="F37" s="533"/>
      <c r="G37" s="534"/>
      <c r="H37" s="10"/>
      <c r="I37" s="129" t="s">
        <v>629</v>
      </c>
      <c r="J37" s="10"/>
      <c r="K37" s="10"/>
      <c r="L37" s="10"/>
      <c r="M37" s="10"/>
      <c r="N37" s="10"/>
    </row>
    <row r="38" spans="1:14" ht="56.25" customHeight="1" x14ac:dyDescent="0.25">
      <c r="A38" s="212" t="s">
        <v>837</v>
      </c>
      <c r="B38" s="535" t="s">
        <v>834</v>
      </c>
      <c r="C38" s="536"/>
      <c r="D38" s="536"/>
      <c r="E38" s="536"/>
      <c r="F38" s="536"/>
      <c r="G38" s="537"/>
      <c r="H38" s="10"/>
      <c r="I38" s="129"/>
      <c r="J38" s="10"/>
      <c r="K38" s="10"/>
      <c r="L38" s="10"/>
      <c r="M38" s="10"/>
      <c r="N38" s="10"/>
    </row>
    <row r="39" spans="1:14" ht="21" customHeight="1" x14ac:dyDescent="0.25">
      <c r="A39" s="229">
        <v>11</v>
      </c>
      <c r="B39" s="591" t="s">
        <v>450</v>
      </c>
      <c r="C39" s="591"/>
      <c r="D39" s="591"/>
      <c r="E39" s="591"/>
      <c r="F39" s="257"/>
      <c r="G39" s="245"/>
      <c r="H39" s="10"/>
      <c r="I39" s="595" t="s">
        <v>449</v>
      </c>
      <c r="J39" s="595"/>
      <c r="K39" s="595"/>
      <c r="L39" s="595"/>
      <c r="M39" s="595"/>
      <c r="N39" s="595"/>
    </row>
    <row r="40" spans="1:14" ht="56.25" customHeight="1" x14ac:dyDescent="0.25">
      <c r="A40" s="229" t="s">
        <v>471</v>
      </c>
      <c r="B40" s="258" t="s">
        <v>44</v>
      </c>
      <c r="C40" s="258"/>
      <c r="D40" s="678"/>
      <c r="E40" s="679"/>
      <c r="F40" s="680"/>
      <c r="G40" s="681"/>
      <c r="H40" s="10"/>
      <c r="I40" s="595"/>
      <c r="J40" s="595"/>
      <c r="K40" s="595"/>
      <c r="L40" s="595"/>
      <c r="M40" s="595"/>
      <c r="N40" s="595"/>
    </row>
    <row r="41" spans="1:14" ht="29.25" customHeight="1" x14ac:dyDescent="0.25">
      <c r="A41" s="229">
        <v>12</v>
      </c>
      <c r="B41" s="532" t="s">
        <v>457</v>
      </c>
      <c r="C41" s="533"/>
      <c r="D41" s="533"/>
      <c r="E41" s="533"/>
      <c r="F41" s="533"/>
      <c r="G41" s="243"/>
      <c r="H41" s="10"/>
      <c r="I41" s="102"/>
      <c r="J41" s="102"/>
      <c r="K41" s="102"/>
      <c r="L41" s="102"/>
      <c r="M41" s="102"/>
      <c r="N41" s="102"/>
    </row>
    <row r="42" spans="1:14" ht="56.25" customHeight="1" x14ac:dyDescent="0.25">
      <c r="A42" s="229" t="s">
        <v>477</v>
      </c>
      <c r="B42" s="593" t="s">
        <v>44</v>
      </c>
      <c r="C42" s="593"/>
      <c r="D42" s="589"/>
      <c r="E42" s="589"/>
      <c r="F42" s="588"/>
      <c r="G42" s="589"/>
      <c r="H42" s="10"/>
      <c r="I42" s="102"/>
      <c r="J42" s="102"/>
      <c r="K42" s="102"/>
      <c r="L42" s="102"/>
      <c r="M42" s="102"/>
      <c r="N42" s="102"/>
    </row>
    <row r="43" spans="1:14" ht="21" customHeight="1" x14ac:dyDescent="0.25">
      <c r="A43" s="229">
        <v>13</v>
      </c>
      <c r="B43" s="533" t="s">
        <v>475</v>
      </c>
      <c r="C43" s="533"/>
      <c r="D43" s="533"/>
      <c r="E43" s="533"/>
      <c r="F43" s="533"/>
      <c r="G43" s="243"/>
      <c r="H43" s="10"/>
      <c r="I43" s="595" t="s">
        <v>476</v>
      </c>
      <c r="J43" s="595"/>
      <c r="K43" s="595"/>
      <c r="L43" s="595"/>
      <c r="M43" s="595"/>
      <c r="N43" s="126"/>
    </row>
    <row r="44" spans="1:14" ht="56.25" customHeight="1" x14ac:dyDescent="0.25">
      <c r="A44" s="229" t="s">
        <v>607</v>
      </c>
      <c r="B44" s="533" t="s">
        <v>57</v>
      </c>
      <c r="C44" s="534"/>
      <c r="D44" s="557"/>
      <c r="E44" s="558"/>
      <c r="F44" s="558"/>
      <c r="G44" s="559"/>
      <c r="H44" s="10"/>
      <c r="I44" s="125"/>
      <c r="J44" s="125"/>
      <c r="K44" s="125"/>
      <c r="L44" s="125"/>
      <c r="M44" s="125"/>
      <c r="N44" s="126"/>
    </row>
    <row r="45" spans="1:14" ht="21" customHeight="1" x14ac:dyDescent="0.25">
      <c r="A45" s="229">
        <v>14</v>
      </c>
      <c r="B45" s="691" t="s">
        <v>678</v>
      </c>
      <c r="C45" s="691"/>
      <c r="D45" s="691"/>
      <c r="E45" s="691"/>
      <c r="F45" s="691"/>
      <c r="G45" s="243"/>
      <c r="H45" s="10"/>
      <c r="I45" s="11" t="s">
        <v>473</v>
      </c>
      <c r="J45" s="10"/>
      <c r="K45" s="10"/>
      <c r="L45" s="10"/>
      <c r="M45" s="10"/>
      <c r="N45" s="10"/>
    </row>
    <row r="46" spans="1:14" ht="21" customHeight="1" x14ac:dyDescent="0.25">
      <c r="A46" s="250">
        <v>15</v>
      </c>
      <c r="B46" s="240" t="s">
        <v>90</v>
      </c>
      <c r="C46" s="241"/>
      <c r="D46" s="241"/>
      <c r="E46" s="241"/>
      <c r="F46" s="241"/>
      <c r="G46" s="243"/>
      <c r="H46" s="10"/>
      <c r="I46" s="682" t="s">
        <v>474</v>
      </c>
      <c r="J46" s="682"/>
      <c r="K46" s="682"/>
      <c r="L46" s="682"/>
      <c r="M46" s="682"/>
      <c r="N46" s="682"/>
    </row>
    <row r="47" spans="1:14" ht="21" customHeight="1" x14ac:dyDescent="0.25">
      <c r="A47" s="229">
        <v>16</v>
      </c>
      <c r="B47" s="590" t="s">
        <v>673</v>
      </c>
      <c r="C47" s="591"/>
      <c r="D47" s="591"/>
      <c r="E47" s="591"/>
      <c r="F47" s="592"/>
      <c r="G47" s="251"/>
      <c r="H47" s="10"/>
      <c r="I47" s="204" t="s">
        <v>672</v>
      </c>
      <c r="J47" s="200"/>
      <c r="K47" s="200"/>
      <c r="L47" s="200"/>
      <c r="M47" s="200"/>
      <c r="N47" s="200"/>
    </row>
    <row r="48" spans="1:14" ht="21" customHeight="1" x14ac:dyDescent="0.25">
      <c r="A48" s="250">
        <v>17</v>
      </c>
      <c r="B48" s="533" t="s">
        <v>204</v>
      </c>
      <c r="C48" s="533"/>
      <c r="D48" s="533"/>
      <c r="E48" s="534"/>
      <c r="F48" s="598"/>
      <c r="G48" s="600"/>
      <c r="H48" s="10"/>
      <c r="I48" s="567" t="s">
        <v>134</v>
      </c>
      <c r="J48" s="567"/>
      <c r="K48" s="567"/>
      <c r="L48" s="567"/>
      <c r="M48" s="567"/>
      <c r="N48" s="10"/>
    </row>
    <row r="49" spans="1:19" ht="21" customHeight="1" x14ac:dyDescent="0.25">
      <c r="A49" s="229">
        <v>18</v>
      </c>
      <c r="B49" s="593" t="s">
        <v>666</v>
      </c>
      <c r="C49" s="593"/>
      <c r="D49" s="232" t="s">
        <v>667</v>
      </c>
      <c r="E49" s="203"/>
      <c r="F49" s="232" t="s">
        <v>669</v>
      </c>
      <c r="G49" s="195"/>
      <c r="H49" s="10"/>
      <c r="I49" s="194" t="s">
        <v>668</v>
      </c>
      <c r="J49" s="194"/>
      <c r="K49" s="194"/>
      <c r="L49" s="194"/>
      <c r="M49" s="194"/>
      <c r="N49" s="10"/>
    </row>
    <row r="50" spans="1:19" ht="21" customHeight="1" x14ac:dyDescent="0.25">
      <c r="A50" s="250">
        <v>19</v>
      </c>
      <c r="B50" s="685" t="s">
        <v>138</v>
      </c>
      <c r="C50" s="685"/>
      <c r="D50" s="685"/>
      <c r="E50" s="686"/>
      <c r="F50" s="198" t="s">
        <v>136</v>
      </c>
      <c r="G50" s="199" t="s">
        <v>135</v>
      </c>
      <c r="H50" s="10"/>
      <c r="I50" s="601" t="s">
        <v>137</v>
      </c>
      <c r="J50" s="601"/>
      <c r="K50" s="601"/>
      <c r="L50" s="601"/>
      <c r="M50" s="601"/>
      <c r="N50" s="601"/>
      <c r="O50" s="601"/>
      <c r="P50" s="601"/>
      <c r="Q50" s="601"/>
      <c r="R50" s="601"/>
    </row>
    <row r="51" spans="1:19" ht="21" customHeight="1" x14ac:dyDescent="0.25">
      <c r="A51" s="229">
        <v>20</v>
      </c>
      <c r="B51" s="592" t="s">
        <v>458</v>
      </c>
      <c r="C51" s="690"/>
      <c r="D51" s="577"/>
      <c r="E51" s="578"/>
      <c r="F51" s="578"/>
      <c r="G51" s="579"/>
      <c r="H51" s="10"/>
      <c r="I51" s="601"/>
      <c r="J51" s="601"/>
      <c r="K51" s="601"/>
      <c r="L51" s="601"/>
      <c r="M51" s="601"/>
      <c r="N51" s="601"/>
      <c r="O51" s="601"/>
      <c r="P51" s="601"/>
      <c r="Q51" s="601"/>
      <c r="R51" s="601"/>
    </row>
    <row r="52" spans="1:19" ht="21" customHeight="1" x14ac:dyDescent="0.25">
      <c r="A52" s="250">
        <v>21</v>
      </c>
      <c r="B52" s="591" t="s">
        <v>465</v>
      </c>
      <c r="C52" s="591"/>
      <c r="D52" s="592"/>
      <c r="E52" s="193"/>
      <c r="F52" s="255"/>
      <c r="G52" s="256"/>
      <c r="H52" s="10"/>
      <c r="I52" s="567" t="s">
        <v>466</v>
      </c>
      <c r="J52" s="567"/>
      <c r="K52" s="567"/>
      <c r="L52" s="567"/>
      <c r="M52" s="109"/>
      <c r="N52" s="109"/>
      <c r="O52" s="109"/>
      <c r="P52" s="109"/>
      <c r="Q52" s="109"/>
      <c r="R52" s="109"/>
    </row>
    <row r="53" spans="1:19" ht="21" customHeight="1" x14ac:dyDescent="0.25">
      <c r="A53" s="229">
        <v>22</v>
      </c>
      <c r="B53" s="590" t="s">
        <v>446</v>
      </c>
      <c r="C53" s="591"/>
      <c r="D53" s="591"/>
      <c r="E53" s="591"/>
      <c r="F53" s="242"/>
      <c r="G53" s="243"/>
      <c r="H53" s="10"/>
      <c r="I53" s="114" t="s">
        <v>789</v>
      </c>
      <c r="J53" s="10"/>
      <c r="K53" s="10"/>
      <c r="L53" s="10"/>
      <c r="M53" s="10"/>
      <c r="N53" s="10"/>
    </row>
    <row r="54" spans="1:19" ht="27.75" customHeight="1" x14ac:dyDescent="0.25">
      <c r="A54" s="244"/>
      <c r="B54" s="683" t="s">
        <v>102</v>
      </c>
      <c r="C54" s="683"/>
      <c r="D54" s="683"/>
      <c r="E54" s="683"/>
      <c r="F54" s="683"/>
      <c r="G54" s="684"/>
      <c r="H54" s="11"/>
      <c r="I54" s="104"/>
      <c r="J54" s="104"/>
      <c r="K54" s="104"/>
      <c r="L54" s="104"/>
      <c r="M54" s="104"/>
      <c r="N54" s="104"/>
      <c r="O54" s="104"/>
      <c r="P54" s="104"/>
      <c r="Q54" s="104"/>
    </row>
    <row r="55" spans="1:19" ht="21" customHeight="1" x14ac:dyDescent="0.35">
      <c r="A55" s="229">
        <v>23</v>
      </c>
      <c r="B55" s="223" t="s">
        <v>99</v>
      </c>
      <c r="C55" s="242"/>
      <c r="D55" s="242"/>
      <c r="E55" s="242"/>
      <c r="F55" s="260"/>
      <c r="G55" s="261"/>
      <c r="H55" s="11"/>
      <c r="I55" s="11" t="s">
        <v>782</v>
      </c>
      <c r="J55" s="104"/>
      <c r="K55" s="104"/>
      <c r="L55" s="104"/>
      <c r="M55" s="104"/>
      <c r="N55" s="104"/>
      <c r="O55" s="104"/>
      <c r="P55" s="104"/>
      <c r="Q55" s="104"/>
    </row>
    <row r="56" spans="1:19" ht="33" customHeight="1" x14ac:dyDescent="0.25">
      <c r="A56" s="229">
        <v>24</v>
      </c>
      <c r="B56" s="687" t="s">
        <v>716</v>
      </c>
      <c r="C56" s="688"/>
      <c r="D56" s="688"/>
      <c r="E56" s="688"/>
      <c r="F56" s="689"/>
      <c r="G56" s="261"/>
      <c r="H56" s="11"/>
      <c r="I56" s="618" t="s">
        <v>579</v>
      </c>
      <c r="J56" s="618"/>
      <c r="K56" s="618"/>
      <c r="L56" s="618"/>
      <c r="M56" s="618"/>
      <c r="N56" s="618"/>
      <c r="O56" s="618"/>
      <c r="P56" s="618"/>
      <c r="Q56" s="618"/>
      <c r="R56" s="618"/>
    </row>
    <row r="57" spans="1:19" ht="21" customHeight="1" x14ac:dyDescent="0.25">
      <c r="A57" s="229">
        <v>25</v>
      </c>
      <c r="B57" s="532" t="s">
        <v>485</v>
      </c>
      <c r="C57" s="533"/>
      <c r="D57" s="533"/>
      <c r="E57" s="534"/>
      <c r="F57" s="596"/>
      <c r="G57" s="597"/>
      <c r="H57" s="11"/>
      <c r="I57" s="595" t="s">
        <v>486</v>
      </c>
      <c r="J57" s="595"/>
      <c r="K57" s="132"/>
      <c r="L57" s="132"/>
      <c r="M57" s="132"/>
      <c r="N57" s="132"/>
      <c r="O57" s="132"/>
      <c r="P57" s="132"/>
      <c r="Q57" s="132"/>
      <c r="R57" s="132"/>
    </row>
    <row r="58" spans="1:19" ht="45.75" customHeight="1" x14ac:dyDescent="0.25">
      <c r="A58" s="229">
        <v>26</v>
      </c>
      <c r="B58" s="532" t="s">
        <v>621</v>
      </c>
      <c r="C58" s="533"/>
      <c r="D58" s="533"/>
      <c r="E58" s="533"/>
      <c r="F58" s="534"/>
      <c r="G58" s="274"/>
      <c r="H58" s="11"/>
      <c r="I58" s="595" t="s">
        <v>622</v>
      </c>
      <c r="J58" s="595"/>
      <c r="K58" s="595"/>
      <c r="L58" s="595"/>
      <c r="M58" s="595"/>
      <c r="N58" s="168"/>
      <c r="O58" s="168"/>
      <c r="P58" s="168"/>
      <c r="Q58" s="168"/>
      <c r="R58" s="168"/>
    </row>
    <row r="59" spans="1:19" ht="36.75" customHeight="1" x14ac:dyDescent="0.25">
      <c r="A59" s="229">
        <v>27</v>
      </c>
      <c r="B59" s="262" t="s">
        <v>93</v>
      </c>
      <c r="C59" s="242"/>
      <c r="D59" s="242"/>
      <c r="E59" s="263"/>
      <c r="F59" s="264"/>
      <c r="G59" s="243"/>
      <c r="H59" s="10"/>
      <c r="I59" s="608" t="s">
        <v>86</v>
      </c>
      <c r="J59" s="608"/>
      <c r="K59" s="608"/>
      <c r="L59" s="608"/>
      <c r="M59" s="608"/>
      <c r="N59" s="608"/>
      <c r="O59" s="608"/>
      <c r="P59" s="608"/>
      <c r="Q59" s="608"/>
      <c r="R59" s="608"/>
      <c r="S59" s="608"/>
    </row>
    <row r="60" spans="1:19" ht="21" customHeight="1" x14ac:dyDescent="0.25">
      <c r="A60" s="229">
        <v>28</v>
      </c>
      <c r="B60" s="265" t="s">
        <v>94</v>
      </c>
      <c r="C60" s="266"/>
      <c r="D60" s="266"/>
      <c r="E60" s="283"/>
      <c r="F60" s="616"/>
      <c r="G60" s="617"/>
      <c r="I60" s="606" t="s">
        <v>124</v>
      </c>
      <c r="J60" s="606"/>
      <c r="K60" s="606"/>
      <c r="L60" s="606"/>
    </row>
    <row r="61" spans="1:19" ht="21" customHeight="1" x14ac:dyDescent="0.25">
      <c r="A61" s="229">
        <v>29</v>
      </c>
      <c r="B61" s="215" t="s">
        <v>103</v>
      </c>
      <c r="C61" s="215"/>
      <c r="D61" s="215"/>
      <c r="E61" s="215"/>
      <c r="F61" s="284"/>
      <c r="G61" s="267"/>
      <c r="H61" s="10"/>
      <c r="I61" s="607" t="s">
        <v>479</v>
      </c>
      <c r="J61" s="607"/>
      <c r="K61" s="607"/>
      <c r="L61" s="607"/>
      <c r="M61" s="607"/>
      <c r="N61" s="10"/>
    </row>
    <row r="62" spans="1:19" ht="21" customHeight="1" x14ac:dyDescent="0.25">
      <c r="A62" s="229">
        <v>30</v>
      </c>
      <c r="B62" s="591" t="s">
        <v>454</v>
      </c>
      <c r="C62" s="591"/>
      <c r="D62" s="591"/>
      <c r="E62" s="591"/>
      <c r="F62" s="591"/>
      <c r="G62" s="592"/>
      <c r="H62" s="10"/>
      <c r="I62" s="11"/>
      <c r="J62" s="10"/>
      <c r="K62" s="10"/>
      <c r="L62" s="10"/>
      <c r="M62" s="10"/>
      <c r="N62" s="10"/>
    </row>
    <row r="63" spans="1:19" ht="51" customHeight="1" x14ac:dyDescent="0.25">
      <c r="A63" s="229" t="s">
        <v>674</v>
      </c>
      <c r="B63" s="610"/>
      <c r="C63" s="610"/>
      <c r="D63" s="610"/>
      <c r="E63" s="610"/>
      <c r="F63" s="610"/>
      <c r="G63" s="611"/>
      <c r="H63" s="10"/>
      <c r="I63" s="115" t="s">
        <v>123</v>
      </c>
      <c r="J63" s="10"/>
      <c r="K63" s="10"/>
      <c r="L63" s="10"/>
      <c r="M63" s="10"/>
      <c r="N63" s="10"/>
    </row>
    <row r="64" spans="1:19" ht="46.5" customHeight="1" x14ac:dyDescent="0.25">
      <c r="A64" s="229">
        <v>31</v>
      </c>
      <c r="B64" s="612" t="s">
        <v>553</v>
      </c>
      <c r="C64" s="613"/>
      <c r="D64" s="613"/>
      <c r="E64" s="613"/>
      <c r="F64" s="614"/>
      <c r="G64" s="252"/>
      <c r="H64" s="10"/>
      <c r="I64" s="606" t="s">
        <v>750</v>
      </c>
      <c r="J64" s="615"/>
      <c r="K64" s="615"/>
      <c r="L64" s="615"/>
      <c r="M64" s="615"/>
      <c r="N64" s="615"/>
    </row>
    <row r="65" spans="1:18" ht="32.25" customHeight="1" x14ac:dyDescent="0.25">
      <c r="A65" s="253"/>
      <c r="B65" s="603" t="s">
        <v>97</v>
      </c>
      <c r="C65" s="603"/>
      <c r="D65" s="603"/>
      <c r="E65" s="603"/>
      <c r="F65" s="603"/>
      <c r="G65" s="604"/>
      <c r="H65" s="10"/>
      <c r="I65" s="11"/>
      <c r="J65" s="10"/>
      <c r="K65" s="10"/>
      <c r="L65" s="10"/>
      <c r="M65" s="10"/>
      <c r="N65" s="10"/>
    </row>
    <row r="66" spans="1:18" ht="17.25" hidden="1" customHeight="1" x14ac:dyDescent="0.25">
      <c r="A66" s="254" t="s">
        <v>54</v>
      </c>
      <c r="B66" s="619" t="s">
        <v>98</v>
      </c>
      <c r="C66" s="619"/>
      <c r="D66" s="619"/>
      <c r="E66" s="619"/>
      <c r="F66" s="619"/>
      <c r="G66" s="620"/>
      <c r="H66" s="10"/>
      <c r="I66" s="11"/>
      <c r="J66" s="10"/>
      <c r="K66" s="10"/>
      <c r="L66" s="10"/>
      <c r="M66" s="10"/>
      <c r="N66" s="10"/>
    </row>
    <row r="67" spans="1:18" ht="21" customHeight="1" x14ac:dyDescent="0.25">
      <c r="A67" s="229">
        <v>32</v>
      </c>
      <c r="B67" s="430" t="s">
        <v>469</v>
      </c>
      <c r="C67" s="431"/>
      <c r="D67" s="431"/>
      <c r="E67" s="432"/>
      <c r="F67" s="431"/>
      <c r="G67" s="433"/>
      <c r="H67" s="10"/>
      <c r="I67" s="114" t="s">
        <v>781</v>
      </c>
      <c r="J67" s="10"/>
      <c r="K67" s="10"/>
      <c r="L67" s="10"/>
      <c r="M67" s="10"/>
      <c r="N67" s="10"/>
    </row>
    <row r="68" spans="1:18" ht="42" customHeight="1" x14ac:dyDescent="0.25">
      <c r="A68" s="286" t="s">
        <v>839</v>
      </c>
      <c r="B68" s="532" t="s">
        <v>838</v>
      </c>
      <c r="C68" s="533"/>
      <c r="D68" s="533"/>
      <c r="E68" s="533"/>
      <c r="F68" s="534"/>
      <c r="G68" s="493"/>
      <c r="H68" s="10"/>
      <c r="I68" s="114"/>
      <c r="J68" s="10"/>
      <c r="K68" s="10"/>
      <c r="L68" s="10"/>
      <c r="M68" s="10"/>
      <c r="N68" s="10"/>
    </row>
    <row r="69" spans="1:18" ht="33" customHeight="1" x14ac:dyDescent="0.25">
      <c r="A69" s="229">
        <v>33</v>
      </c>
      <c r="B69" s="609" t="s">
        <v>715</v>
      </c>
      <c r="C69" s="609"/>
      <c r="D69" s="609"/>
      <c r="E69" s="609"/>
      <c r="F69" s="609"/>
      <c r="G69" s="249"/>
      <c r="H69" s="10"/>
      <c r="I69" s="618" t="s">
        <v>545</v>
      </c>
      <c r="J69" s="618"/>
      <c r="K69" s="618"/>
      <c r="L69" s="618"/>
      <c r="M69" s="618"/>
      <c r="N69" s="618"/>
      <c r="O69" s="618"/>
      <c r="P69" s="618"/>
      <c r="Q69" s="618"/>
      <c r="R69" s="618"/>
    </row>
    <row r="70" spans="1:18" ht="21" customHeight="1" x14ac:dyDescent="0.25">
      <c r="A70" s="229">
        <v>34</v>
      </c>
      <c r="B70" s="532" t="s">
        <v>485</v>
      </c>
      <c r="C70" s="533"/>
      <c r="D70" s="533"/>
      <c r="E70" s="534"/>
      <c r="F70" s="596"/>
      <c r="G70" s="597"/>
      <c r="H70" s="10"/>
      <c r="I70" s="595" t="s">
        <v>546</v>
      </c>
      <c r="J70" s="595"/>
      <c r="K70" s="595"/>
      <c r="L70" s="595"/>
      <c r="M70" s="132"/>
      <c r="N70" s="132"/>
      <c r="O70" s="132"/>
      <c r="P70" s="132"/>
      <c r="Q70" s="132"/>
      <c r="R70" s="132"/>
    </row>
    <row r="71" spans="1:18" ht="51.75" customHeight="1" x14ac:dyDescent="0.25">
      <c r="A71" s="229">
        <v>35</v>
      </c>
      <c r="B71" s="532" t="s">
        <v>619</v>
      </c>
      <c r="C71" s="533"/>
      <c r="D71" s="533"/>
      <c r="E71" s="533"/>
      <c r="F71" s="534"/>
      <c r="G71" s="268"/>
      <c r="H71" s="10"/>
      <c r="I71" s="595" t="s">
        <v>620</v>
      </c>
      <c r="J71" s="595"/>
      <c r="K71" s="178"/>
      <c r="L71" s="178"/>
      <c r="M71" s="179"/>
      <c r="N71" s="179"/>
      <c r="O71" s="179"/>
      <c r="P71" s="179"/>
      <c r="Q71" s="179"/>
      <c r="R71" s="179"/>
    </row>
    <row r="72" spans="1:18" ht="33" customHeight="1" x14ac:dyDescent="0.25">
      <c r="A72" s="229">
        <v>36</v>
      </c>
      <c r="B72" s="532" t="s">
        <v>464</v>
      </c>
      <c r="C72" s="533"/>
      <c r="D72" s="533"/>
      <c r="E72" s="533"/>
      <c r="F72" s="534"/>
      <c r="G72" s="243"/>
      <c r="H72" s="10"/>
      <c r="I72" s="102"/>
      <c r="J72" s="102"/>
      <c r="K72" s="102"/>
      <c r="L72" s="102"/>
      <c r="M72" s="102"/>
      <c r="N72" s="102"/>
      <c r="O72" s="102"/>
      <c r="P72" s="102"/>
      <c r="Q72" s="102"/>
      <c r="R72" s="102"/>
    </row>
    <row r="73" spans="1:18" ht="39" customHeight="1" x14ac:dyDescent="0.25">
      <c r="A73" s="229">
        <v>37</v>
      </c>
      <c r="B73" s="573" t="s">
        <v>44</v>
      </c>
      <c r="C73" s="574"/>
      <c r="D73" s="588"/>
      <c r="E73" s="588"/>
      <c r="F73" s="588"/>
      <c r="G73" s="589"/>
      <c r="H73" s="10"/>
      <c r="I73" s="102"/>
      <c r="J73" s="102"/>
      <c r="K73" s="102"/>
      <c r="L73" s="102"/>
      <c r="M73" s="102"/>
      <c r="N73" s="102"/>
      <c r="O73" s="102"/>
      <c r="P73" s="102"/>
      <c r="Q73" s="102"/>
      <c r="R73" s="102"/>
    </row>
    <row r="74" spans="1:18" ht="39" customHeight="1" x14ac:dyDescent="0.25">
      <c r="A74" s="286">
        <v>38</v>
      </c>
      <c r="B74" s="532" t="s">
        <v>553</v>
      </c>
      <c r="C74" s="533"/>
      <c r="D74" s="533"/>
      <c r="E74" s="533"/>
      <c r="F74" s="534"/>
      <c r="G74" s="243"/>
      <c r="H74" s="10"/>
      <c r="I74" s="285" t="s">
        <v>749</v>
      </c>
      <c r="J74" s="285"/>
      <c r="K74" s="285"/>
      <c r="L74" s="285"/>
      <c r="M74" s="285"/>
      <c r="N74" s="285"/>
      <c r="O74" s="285"/>
      <c r="P74" s="285"/>
      <c r="Q74" s="285"/>
      <c r="R74" s="285"/>
    </row>
    <row r="75" spans="1:18" ht="21.75" customHeight="1" x14ac:dyDescent="0.25">
      <c r="A75" s="229">
        <v>39</v>
      </c>
      <c r="B75" s="240" t="s">
        <v>100</v>
      </c>
      <c r="C75" s="241"/>
      <c r="D75" s="287"/>
      <c r="E75" s="241"/>
      <c r="F75" s="241"/>
      <c r="G75" s="243"/>
      <c r="H75" s="10"/>
      <c r="I75" s="11"/>
      <c r="J75" s="10"/>
      <c r="K75" s="10"/>
      <c r="L75" s="10"/>
      <c r="M75" s="10"/>
      <c r="N75" s="10"/>
    </row>
    <row r="76" spans="1:18" ht="21" customHeight="1" x14ac:dyDescent="0.25">
      <c r="A76" s="229">
        <v>40</v>
      </c>
      <c r="B76" s="223" t="s">
        <v>131</v>
      </c>
      <c r="C76" s="242"/>
      <c r="D76" s="263"/>
      <c r="E76" s="242"/>
      <c r="F76" s="242"/>
      <c r="G76" s="243"/>
      <c r="H76" s="10"/>
      <c r="I76" s="587" t="s">
        <v>813</v>
      </c>
      <c r="J76" s="587"/>
      <c r="K76" s="587"/>
      <c r="L76" s="587"/>
      <c r="M76" s="10"/>
      <c r="N76" s="10"/>
    </row>
    <row r="77" spans="1:18" ht="31.5" customHeight="1" x14ac:dyDescent="0.25">
      <c r="A77" s="568" t="s">
        <v>759</v>
      </c>
      <c r="B77" s="580"/>
      <c r="C77" s="580"/>
      <c r="D77" s="580"/>
      <c r="E77" s="580"/>
      <c r="F77" s="580"/>
      <c r="G77" s="581"/>
      <c r="H77" s="10"/>
      <c r="I77" s="376"/>
      <c r="J77" s="376"/>
      <c r="K77" s="376"/>
      <c r="L77" s="376"/>
      <c r="M77" s="10"/>
      <c r="N77" s="10"/>
    </row>
    <row r="78" spans="1:18" ht="28.5" customHeight="1" x14ac:dyDescent="0.25">
      <c r="A78" s="235">
        <v>41</v>
      </c>
      <c r="B78" s="590" t="s">
        <v>760</v>
      </c>
      <c r="C78" s="591"/>
      <c r="D78" s="591"/>
      <c r="E78" s="591"/>
      <c r="F78" s="592"/>
      <c r="G78" s="225"/>
      <c r="H78" s="10"/>
      <c r="I78" s="376"/>
      <c r="J78" s="376"/>
      <c r="K78" s="376"/>
      <c r="L78" s="376"/>
      <c r="M78" s="10"/>
      <c r="N78" s="10"/>
    </row>
    <row r="79" spans="1:18" ht="36" customHeight="1" x14ac:dyDescent="0.25">
      <c r="A79" s="235">
        <v>42</v>
      </c>
      <c r="B79" s="593" t="s">
        <v>761</v>
      </c>
      <c r="C79" s="593"/>
      <c r="D79" s="593"/>
      <c r="E79" s="593"/>
      <c r="F79" s="593"/>
      <c r="G79" s="377"/>
      <c r="H79" s="10"/>
      <c r="I79" s="376"/>
      <c r="J79" s="376"/>
      <c r="K79" s="376"/>
      <c r="L79" s="376"/>
      <c r="M79" s="10"/>
      <c r="N79" s="10"/>
    </row>
    <row r="80" spans="1:18" ht="54" customHeight="1" x14ac:dyDescent="0.25">
      <c r="A80" s="235">
        <v>43</v>
      </c>
      <c r="B80" s="533" t="s">
        <v>764</v>
      </c>
      <c r="C80" s="533"/>
      <c r="D80" s="533"/>
      <c r="E80" s="533"/>
      <c r="F80" s="533"/>
      <c r="G80" s="534"/>
      <c r="H80" s="10"/>
      <c r="I80" s="376"/>
      <c r="J80" s="376"/>
      <c r="K80" s="376"/>
      <c r="L80" s="376"/>
      <c r="M80" s="10"/>
      <c r="N80" s="10"/>
    </row>
    <row r="81" spans="1:14" ht="30.75" customHeight="1" x14ac:dyDescent="0.25">
      <c r="A81" s="235" t="s">
        <v>670</v>
      </c>
      <c r="B81" s="594" t="s">
        <v>762</v>
      </c>
      <c r="C81" s="594"/>
      <c r="D81" s="379" t="s">
        <v>763</v>
      </c>
      <c r="E81" s="378"/>
      <c r="F81" s="380"/>
      <c r="G81" s="243"/>
      <c r="H81" s="10"/>
      <c r="I81" s="376"/>
      <c r="J81" s="376"/>
      <c r="K81" s="376"/>
      <c r="L81" s="376"/>
      <c r="M81" s="10"/>
      <c r="N81" s="10"/>
    </row>
    <row r="82" spans="1:14" ht="30.75" customHeight="1" x14ac:dyDescent="0.25">
      <c r="A82" s="602" t="s">
        <v>679</v>
      </c>
      <c r="B82" s="603"/>
      <c r="C82" s="603"/>
      <c r="D82" s="603"/>
      <c r="E82" s="603"/>
      <c r="F82" s="603"/>
      <c r="G82" s="604"/>
      <c r="I82" s="601" t="s">
        <v>468</v>
      </c>
      <c r="J82" s="601"/>
      <c r="K82" s="601"/>
      <c r="L82" s="601"/>
      <c r="M82" s="601"/>
      <c r="N82" s="601"/>
    </row>
    <row r="83" spans="1:14" s="111" customFormat="1" ht="49.5" customHeight="1" x14ac:dyDescent="0.25">
      <c r="A83" s="229">
        <v>44</v>
      </c>
      <c r="B83" s="533" t="s">
        <v>691</v>
      </c>
      <c r="C83" s="534"/>
      <c r="D83" s="598"/>
      <c r="E83" s="599"/>
      <c r="F83" s="600"/>
      <c r="G83" s="239"/>
      <c r="H83" s="130"/>
      <c r="I83" s="605" t="s">
        <v>631</v>
      </c>
      <c r="J83" s="605"/>
      <c r="K83" s="605"/>
      <c r="L83" s="605"/>
      <c r="M83" s="605"/>
    </row>
    <row r="84" spans="1:14" ht="48" customHeight="1" x14ac:dyDescent="0.25">
      <c r="A84" s="237" t="s">
        <v>671</v>
      </c>
      <c r="B84" s="532" t="s">
        <v>684</v>
      </c>
      <c r="C84" s="534"/>
      <c r="D84" s="598"/>
      <c r="E84" s="599"/>
      <c r="F84" s="599"/>
      <c r="G84" s="600"/>
      <c r="I84" s="601" t="s">
        <v>685</v>
      </c>
      <c r="J84" s="601"/>
      <c r="K84" s="601"/>
    </row>
    <row r="85" spans="1:14" ht="48" customHeight="1" x14ac:dyDescent="0.25">
      <c r="A85" s="237" t="s">
        <v>798</v>
      </c>
      <c r="B85" s="533" t="s">
        <v>693</v>
      </c>
      <c r="C85" s="534"/>
      <c r="D85" s="577"/>
      <c r="E85" s="578"/>
      <c r="F85" s="579"/>
      <c r="G85" s="238"/>
      <c r="I85" s="567" t="s">
        <v>632</v>
      </c>
      <c r="J85" s="567"/>
      <c r="K85" s="567"/>
      <c r="L85" s="567"/>
    </row>
    <row r="86" spans="1:14" ht="48" customHeight="1" x14ac:dyDescent="0.25">
      <c r="A86" s="237" t="s">
        <v>799</v>
      </c>
      <c r="B86" s="533" t="s">
        <v>694</v>
      </c>
      <c r="C86" s="534"/>
      <c r="D86" s="547"/>
      <c r="E86" s="548"/>
      <c r="F86" s="548"/>
      <c r="G86" s="549"/>
      <c r="I86" s="282"/>
      <c r="J86" s="206"/>
      <c r="K86" s="206"/>
      <c r="L86" s="206"/>
    </row>
    <row r="87" spans="1:14" ht="48" customHeight="1" x14ac:dyDescent="0.25">
      <c r="A87" s="237" t="s">
        <v>800</v>
      </c>
      <c r="B87" s="533" t="s">
        <v>692</v>
      </c>
      <c r="C87" s="534"/>
      <c r="D87" s="553"/>
      <c r="E87" s="553"/>
      <c r="F87" s="553"/>
      <c r="G87" s="238"/>
      <c r="I87" s="567" t="s">
        <v>633</v>
      </c>
      <c r="J87" s="567"/>
      <c r="K87" s="567"/>
      <c r="L87" s="567"/>
    </row>
    <row r="88" spans="1:14" ht="48" customHeight="1" x14ac:dyDescent="0.25">
      <c r="A88" s="237" t="s">
        <v>801</v>
      </c>
      <c r="B88" s="533" t="s">
        <v>695</v>
      </c>
      <c r="C88" s="534"/>
      <c r="D88" s="547"/>
      <c r="E88" s="548"/>
      <c r="F88" s="548"/>
      <c r="G88" s="549"/>
      <c r="I88" s="282"/>
      <c r="J88" s="206"/>
      <c r="K88" s="206"/>
      <c r="L88" s="206"/>
    </row>
    <row r="89" spans="1:14" ht="48" customHeight="1" x14ac:dyDescent="0.25">
      <c r="A89" s="237" t="s">
        <v>802</v>
      </c>
      <c r="B89" s="532" t="s">
        <v>691</v>
      </c>
      <c r="C89" s="533"/>
      <c r="D89" s="577"/>
      <c r="E89" s="578"/>
      <c r="F89" s="579"/>
      <c r="G89" s="375"/>
      <c r="I89" s="567" t="s">
        <v>756</v>
      </c>
      <c r="J89" s="567"/>
      <c r="K89" s="567"/>
      <c r="L89" s="567"/>
    </row>
    <row r="90" spans="1:14" ht="48" customHeight="1" x14ac:dyDescent="0.25">
      <c r="A90" s="237" t="s">
        <v>803</v>
      </c>
      <c r="B90" s="532" t="s">
        <v>684</v>
      </c>
      <c r="C90" s="533"/>
      <c r="D90" s="547"/>
      <c r="E90" s="548"/>
      <c r="F90" s="548"/>
      <c r="G90" s="549"/>
      <c r="I90" s="374"/>
      <c r="J90" s="374"/>
      <c r="K90" s="374"/>
      <c r="L90" s="374"/>
    </row>
    <row r="91" spans="1:14" ht="48" customHeight="1" x14ac:dyDescent="0.25">
      <c r="A91" s="237" t="s">
        <v>804</v>
      </c>
      <c r="B91" s="532" t="s">
        <v>755</v>
      </c>
      <c r="C91" s="533"/>
      <c r="D91" s="577"/>
      <c r="E91" s="578"/>
      <c r="F91" s="579"/>
      <c r="G91" s="375"/>
      <c r="I91" s="567" t="s">
        <v>757</v>
      </c>
      <c r="J91" s="567"/>
      <c r="K91" s="567"/>
      <c r="L91" s="567"/>
    </row>
    <row r="92" spans="1:14" ht="48" customHeight="1" x14ac:dyDescent="0.25">
      <c r="A92" s="237" t="s">
        <v>805</v>
      </c>
      <c r="B92" s="532" t="s">
        <v>684</v>
      </c>
      <c r="C92" s="533"/>
      <c r="D92" s="547"/>
      <c r="E92" s="548"/>
      <c r="F92" s="548"/>
      <c r="G92" s="549"/>
      <c r="I92" s="374"/>
      <c r="J92" s="374"/>
      <c r="K92" s="374"/>
      <c r="L92" s="374"/>
    </row>
    <row r="93" spans="1:14" ht="30" customHeight="1" x14ac:dyDescent="0.25">
      <c r="A93" s="229">
        <v>45</v>
      </c>
      <c r="B93" s="564" t="s">
        <v>771</v>
      </c>
      <c r="C93" s="565"/>
      <c r="D93" s="565"/>
      <c r="E93" s="565"/>
      <c r="F93" s="566"/>
      <c r="G93" s="273"/>
    </row>
    <row r="94" spans="1:14" s="111" customFormat="1" ht="19.5" customHeight="1" x14ac:dyDescent="0.25">
      <c r="A94" s="269" t="s">
        <v>675</v>
      </c>
      <c r="B94" s="560" t="s">
        <v>132</v>
      </c>
      <c r="C94" s="560"/>
      <c r="D94" s="561"/>
      <c r="E94" s="562"/>
      <c r="F94" s="562"/>
      <c r="G94" s="563"/>
      <c r="I94" s="116" t="s">
        <v>140</v>
      </c>
    </row>
    <row r="95" spans="1:14" ht="19.5" customHeight="1" x14ac:dyDescent="0.25">
      <c r="A95" s="229">
        <v>46</v>
      </c>
      <c r="B95" s="533" t="s">
        <v>797</v>
      </c>
      <c r="C95" s="533"/>
      <c r="D95" s="533"/>
      <c r="E95" s="533"/>
      <c r="F95" s="533"/>
      <c r="G95" s="271"/>
    </row>
    <row r="96" spans="1:14" s="111" customFormat="1" ht="21" customHeight="1" x14ac:dyDescent="0.25">
      <c r="A96" s="237" t="s">
        <v>806</v>
      </c>
      <c r="B96" s="533" t="s">
        <v>139</v>
      </c>
      <c r="C96" s="534"/>
      <c r="D96" s="550"/>
      <c r="E96" s="551"/>
      <c r="F96" s="552"/>
      <c r="G96" s="272"/>
      <c r="I96" s="116" t="s">
        <v>202</v>
      </c>
      <c r="J96" s="116"/>
      <c r="K96" s="116"/>
      <c r="L96" s="116"/>
    </row>
    <row r="97" spans="1:13" ht="21" customHeight="1" x14ac:dyDescent="0.25">
      <c r="A97" s="229">
        <v>47</v>
      </c>
      <c r="B97" s="532" t="s">
        <v>148</v>
      </c>
      <c r="C97" s="533"/>
      <c r="D97" s="533"/>
      <c r="E97" s="533"/>
      <c r="F97" s="534"/>
      <c r="G97" s="271"/>
      <c r="I97" s="90" t="s">
        <v>636</v>
      </c>
    </row>
    <row r="98" spans="1:13" s="111" customFormat="1" ht="21" customHeight="1" x14ac:dyDescent="0.25">
      <c r="A98" s="229" t="s">
        <v>807</v>
      </c>
      <c r="B98" s="532" t="s">
        <v>472</v>
      </c>
      <c r="C98" s="533"/>
      <c r="D98" s="533"/>
      <c r="E98" s="533"/>
      <c r="F98" s="533"/>
      <c r="G98" s="534"/>
      <c r="I98" s="117" t="s">
        <v>636</v>
      </c>
    </row>
    <row r="99" spans="1:13" s="111" customFormat="1" ht="21" customHeight="1" x14ac:dyDescent="0.25">
      <c r="A99" s="229" t="s">
        <v>808</v>
      </c>
      <c r="B99" s="270" t="s">
        <v>149</v>
      </c>
      <c r="C99" s="557"/>
      <c r="D99" s="558"/>
      <c r="E99" s="558"/>
      <c r="F99" s="558"/>
      <c r="G99" s="559"/>
      <c r="I99" s="117"/>
    </row>
    <row r="100" spans="1:13" s="111" customFormat="1" ht="45" customHeight="1" x14ac:dyDescent="0.25">
      <c r="A100" s="229" t="s">
        <v>809</v>
      </c>
      <c r="B100" s="532" t="s">
        <v>717</v>
      </c>
      <c r="C100" s="533"/>
      <c r="D100" s="533"/>
      <c r="E100" s="533"/>
      <c r="F100" s="533"/>
      <c r="G100" s="534"/>
      <c r="I100" s="567" t="s">
        <v>614</v>
      </c>
      <c r="J100" s="567"/>
      <c r="K100" s="567"/>
      <c r="L100" s="567"/>
    </row>
    <row r="101" spans="1:13" s="111" customFormat="1" ht="45" customHeight="1" x14ac:dyDescent="0.25">
      <c r="A101" s="229" t="s">
        <v>810</v>
      </c>
      <c r="B101" s="259" t="s">
        <v>657</v>
      </c>
      <c r="C101" s="557"/>
      <c r="D101" s="558"/>
      <c r="E101" s="558"/>
      <c r="F101" s="558"/>
      <c r="G101" s="559"/>
      <c r="I101" s="117"/>
    </row>
    <row r="102" spans="1:13" s="111" customFormat="1" ht="19.5" customHeight="1" x14ac:dyDescent="0.25">
      <c r="A102" s="229">
        <v>48</v>
      </c>
      <c r="B102" s="554" t="s">
        <v>784</v>
      </c>
      <c r="C102" s="555"/>
      <c r="D102" s="555"/>
      <c r="E102" s="555"/>
      <c r="F102" s="555"/>
      <c r="G102" s="556"/>
      <c r="I102" s="117"/>
    </row>
    <row r="103" spans="1:13" s="111" customFormat="1" ht="48" customHeight="1" x14ac:dyDescent="0.25">
      <c r="A103" s="229" t="s">
        <v>811</v>
      </c>
      <c r="B103" s="573" t="s">
        <v>478</v>
      </c>
      <c r="C103" s="574"/>
      <c r="D103" s="575"/>
      <c r="E103" s="576"/>
      <c r="F103" s="576"/>
      <c r="G103" s="559"/>
      <c r="I103" s="117"/>
    </row>
    <row r="104" spans="1:13" s="111" customFormat="1" ht="42" customHeight="1" x14ac:dyDescent="0.25">
      <c r="A104" s="235">
        <v>49</v>
      </c>
      <c r="B104" s="532" t="s">
        <v>770</v>
      </c>
      <c r="C104" s="533"/>
      <c r="D104" s="533"/>
      <c r="E104" s="533"/>
      <c r="F104" s="534"/>
      <c r="G104" s="236"/>
      <c r="I104" s="117" t="s">
        <v>661</v>
      </c>
    </row>
    <row r="105" spans="1:13" s="111" customFormat="1" ht="42" customHeight="1" x14ac:dyDescent="0.25">
      <c r="A105" s="568" t="s">
        <v>785</v>
      </c>
      <c r="B105" s="580"/>
      <c r="C105" s="580"/>
      <c r="D105" s="580"/>
      <c r="E105" s="580"/>
      <c r="F105" s="580"/>
      <c r="G105" s="581"/>
      <c r="I105" s="117" t="s">
        <v>660</v>
      </c>
    </row>
    <row r="106" spans="1:13" s="111" customFormat="1" ht="21" customHeight="1" x14ac:dyDescent="0.25">
      <c r="A106" s="235">
        <v>50</v>
      </c>
      <c r="B106" s="582" t="s">
        <v>658</v>
      </c>
      <c r="C106" s="583"/>
      <c r="D106" s="583"/>
      <c r="E106" s="584"/>
      <c r="F106" s="585"/>
      <c r="G106" s="586"/>
      <c r="I106" s="117" t="s">
        <v>662</v>
      </c>
    </row>
    <row r="107" spans="1:13" s="111" customFormat="1" ht="33" customHeight="1" x14ac:dyDescent="0.25">
      <c r="A107" s="235">
        <v>51</v>
      </c>
      <c r="B107" s="524" t="s">
        <v>656</v>
      </c>
      <c r="C107" s="525"/>
      <c r="D107" s="525"/>
      <c r="E107" s="525"/>
      <c r="F107" s="526"/>
      <c r="G107" s="197"/>
      <c r="I107" s="117"/>
    </row>
    <row r="108" spans="1:13" s="111" customFormat="1" ht="21" customHeight="1" x14ac:dyDescent="0.25">
      <c r="A108" s="235">
        <v>52</v>
      </c>
      <c r="B108" s="524" t="s">
        <v>816</v>
      </c>
      <c r="C108" s="525"/>
      <c r="D108" s="525"/>
      <c r="E108" s="525"/>
      <c r="F108" s="526"/>
      <c r="G108" s="196"/>
      <c r="I108" s="117"/>
    </row>
    <row r="109" spans="1:13" s="111" customFormat="1" ht="33" customHeight="1" x14ac:dyDescent="0.25">
      <c r="A109" s="235">
        <v>53</v>
      </c>
      <c r="B109" s="524" t="s">
        <v>659</v>
      </c>
      <c r="C109" s="525"/>
      <c r="D109" s="525"/>
      <c r="E109" s="525"/>
      <c r="F109" s="526"/>
      <c r="G109" s="197"/>
      <c r="I109" s="117"/>
    </row>
    <row r="110" spans="1:13" s="111" customFormat="1" ht="21" customHeight="1" x14ac:dyDescent="0.25">
      <c r="A110" s="235">
        <v>54</v>
      </c>
      <c r="B110" s="527" t="s">
        <v>817</v>
      </c>
      <c r="C110" s="528"/>
      <c r="D110" s="528"/>
      <c r="E110" s="528"/>
      <c r="F110" s="529"/>
      <c r="G110" s="196"/>
      <c r="I110" s="117"/>
    </row>
    <row r="111" spans="1:13" ht="35.25" customHeight="1" x14ac:dyDescent="0.25">
      <c r="A111" s="568" t="s">
        <v>627</v>
      </c>
      <c r="B111" s="569"/>
      <c r="C111" s="569"/>
      <c r="D111" s="569"/>
      <c r="E111" s="569"/>
      <c r="F111" s="569"/>
      <c r="G111" s="570"/>
      <c r="I111" s="90"/>
    </row>
    <row r="112" spans="1:13" s="111" customFormat="1" ht="21" customHeight="1" x14ac:dyDescent="0.25">
      <c r="A112" s="234">
        <v>55</v>
      </c>
      <c r="B112" s="532" t="s">
        <v>200</v>
      </c>
      <c r="C112" s="534"/>
      <c r="D112" s="172" t="e">
        <f>'8. BC Ratio Tabulation'!E19</f>
        <v>#DIV/0!</v>
      </c>
      <c r="E112" s="571" t="s">
        <v>718</v>
      </c>
      <c r="F112" s="572"/>
      <c r="G112" s="201"/>
      <c r="I112" s="567" t="s">
        <v>634</v>
      </c>
      <c r="J112" s="567"/>
      <c r="K112" s="567"/>
      <c r="L112" s="567"/>
      <c r="M112" s="567"/>
    </row>
    <row r="113" spans="1:13" s="111" customFormat="1" ht="21" customHeight="1" x14ac:dyDescent="0.25">
      <c r="A113" s="170"/>
      <c r="B113" s="171"/>
      <c r="C113" s="171"/>
      <c r="D113" s="169"/>
      <c r="E113" s="171"/>
      <c r="F113" s="232" t="s">
        <v>664</v>
      </c>
      <c r="G113" s="172"/>
      <c r="I113" s="167" t="s">
        <v>665</v>
      </c>
      <c r="J113" s="167"/>
      <c r="K113" s="167"/>
      <c r="L113" s="167"/>
      <c r="M113" s="167"/>
    </row>
    <row r="114" spans="1:13" ht="21" customHeight="1" x14ac:dyDescent="0.25">
      <c r="F114" s="233" t="s">
        <v>663</v>
      </c>
      <c r="G114" s="202"/>
      <c r="I114" s="14" t="s">
        <v>665</v>
      </c>
    </row>
    <row r="115" spans="1:13" ht="3" customHeight="1" x14ac:dyDescent="0.25">
      <c r="A115" s="381"/>
      <c r="B115" s="381"/>
      <c r="C115" s="381"/>
      <c r="D115" s="381"/>
      <c r="E115" s="381"/>
      <c r="F115" s="381"/>
      <c r="G115" s="381"/>
    </row>
    <row r="116" spans="1:13" ht="33.75" customHeight="1" x14ac:dyDescent="0.25">
      <c r="A116" s="539" t="s">
        <v>765</v>
      </c>
      <c r="B116" s="540"/>
      <c r="C116" s="540"/>
      <c r="D116" s="540"/>
      <c r="E116" s="540"/>
      <c r="F116" s="540"/>
      <c r="G116" s="541"/>
    </row>
    <row r="117" spans="1:13" ht="28.5" customHeight="1" x14ac:dyDescent="0.25">
      <c r="A117" s="542" t="s">
        <v>769</v>
      </c>
      <c r="B117" s="543"/>
      <c r="C117" s="382"/>
      <c r="D117" s="544"/>
      <c r="E117" s="544"/>
      <c r="F117" s="545"/>
      <c r="G117" s="545"/>
    </row>
    <row r="118" spans="1:13" ht="21" customHeight="1" x14ac:dyDescent="0.25">
      <c r="A118" s="382"/>
      <c r="B118" s="384" t="s">
        <v>762</v>
      </c>
      <c r="C118" s="383"/>
      <c r="D118" s="538" t="s">
        <v>766</v>
      </c>
      <c r="E118" s="538"/>
      <c r="F118" s="538" t="s">
        <v>767</v>
      </c>
      <c r="G118" s="538"/>
    </row>
    <row r="120" spans="1:13" ht="28.5" customHeight="1" x14ac:dyDescent="0.25">
      <c r="A120" s="546" t="s">
        <v>768</v>
      </c>
      <c r="B120" s="546"/>
      <c r="C120" s="382"/>
      <c r="D120" s="544"/>
      <c r="E120" s="544"/>
      <c r="F120" s="544"/>
      <c r="G120" s="544"/>
    </row>
    <row r="121" spans="1:13" ht="21.75" customHeight="1" x14ac:dyDescent="0.25">
      <c r="A121" s="382"/>
      <c r="B121" s="384" t="s">
        <v>762</v>
      </c>
      <c r="C121" s="202"/>
      <c r="D121" s="538" t="s">
        <v>766</v>
      </c>
      <c r="E121" s="538"/>
      <c r="F121" s="538" t="s">
        <v>767</v>
      </c>
      <c r="G121" s="538"/>
    </row>
  </sheetData>
  <sheetProtection formatCells="0" formatColumns="0" formatRows="0"/>
  <mergeCells count="186">
    <mergeCell ref="I56:R56"/>
    <mergeCell ref="I48:M48"/>
    <mergeCell ref="I46:N46"/>
    <mergeCell ref="B54:G54"/>
    <mergeCell ref="B52:D52"/>
    <mergeCell ref="B42:C42"/>
    <mergeCell ref="B53:E53"/>
    <mergeCell ref="B50:E50"/>
    <mergeCell ref="B57:E57"/>
    <mergeCell ref="B56:F56"/>
    <mergeCell ref="I57:J57"/>
    <mergeCell ref="I52:L52"/>
    <mergeCell ref="B44:C44"/>
    <mergeCell ref="D44:G44"/>
    <mergeCell ref="D51:G51"/>
    <mergeCell ref="I50:R51"/>
    <mergeCell ref="B51:C51"/>
    <mergeCell ref="B45:F45"/>
    <mergeCell ref="B48:E48"/>
    <mergeCell ref="B47:F47"/>
    <mergeCell ref="F48:G48"/>
    <mergeCell ref="B49:C49"/>
    <mergeCell ref="F57:G57"/>
    <mergeCell ref="B22:G22"/>
    <mergeCell ref="J30:Q30"/>
    <mergeCell ref="B27:G27"/>
    <mergeCell ref="B43:F43"/>
    <mergeCell ref="I43:M43"/>
    <mergeCell ref="B25:G25"/>
    <mergeCell ref="I39:N40"/>
    <mergeCell ref="D40:G40"/>
    <mergeCell ref="B29:G29"/>
    <mergeCell ref="B35:F35"/>
    <mergeCell ref="D42:G42"/>
    <mergeCell ref="B30:G30"/>
    <mergeCell ref="B39:E39"/>
    <mergeCell ref="B37:G37"/>
    <mergeCell ref="B38:G38"/>
    <mergeCell ref="B41:F41"/>
    <mergeCell ref="B21:G21"/>
    <mergeCell ref="N28:Q28"/>
    <mergeCell ref="B28:G28"/>
    <mergeCell ref="I26:M26"/>
    <mergeCell ref="D13:E13"/>
    <mergeCell ref="F2:G2"/>
    <mergeCell ref="I18:Q18"/>
    <mergeCell ref="F5:G5"/>
    <mergeCell ref="F3:G3"/>
    <mergeCell ref="F14:G14"/>
    <mergeCell ref="I14:M14"/>
    <mergeCell ref="B24:G24"/>
    <mergeCell ref="B23:G23"/>
    <mergeCell ref="D20:G20"/>
    <mergeCell ref="A17:E17"/>
    <mergeCell ref="A5:C5"/>
    <mergeCell ref="D5:E5"/>
    <mergeCell ref="B20:C20"/>
    <mergeCell ref="B26:G26"/>
    <mergeCell ref="A15:G15"/>
    <mergeCell ref="A14:E14"/>
    <mergeCell ref="J28:M28"/>
    <mergeCell ref="I8:N8"/>
    <mergeCell ref="I24:M24"/>
    <mergeCell ref="F1:G1"/>
    <mergeCell ref="I15:J15"/>
    <mergeCell ref="I16:O16"/>
    <mergeCell ref="B19:F19"/>
    <mergeCell ref="C1:D1"/>
    <mergeCell ref="C2:D2"/>
    <mergeCell ref="F4:G4"/>
    <mergeCell ref="F13:G13"/>
    <mergeCell ref="A7:D7"/>
    <mergeCell ref="D6:E6"/>
    <mergeCell ref="I1:K1"/>
    <mergeCell ref="A10:E10"/>
    <mergeCell ref="A11:E11"/>
    <mergeCell ref="B4:C4"/>
    <mergeCell ref="A6:C6"/>
    <mergeCell ref="D4:E4"/>
    <mergeCell ref="I3:M4"/>
    <mergeCell ref="C3:D3"/>
    <mergeCell ref="F16:G16"/>
    <mergeCell ref="F6:G6"/>
    <mergeCell ref="A13:C13"/>
    <mergeCell ref="E7:G7"/>
    <mergeCell ref="I9:M9"/>
    <mergeCell ref="F18:G18"/>
    <mergeCell ref="I60:L60"/>
    <mergeCell ref="I61:M61"/>
    <mergeCell ref="I59:S59"/>
    <mergeCell ref="B65:G65"/>
    <mergeCell ref="B69:F69"/>
    <mergeCell ref="B70:E70"/>
    <mergeCell ref="I58:M58"/>
    <mergeCell ref="B58:F58"/>
    <mergeCell ref="I70:L70"/>
    <mergeCell ref="B62:G62"/>
    <mergeCell ref="B63:G63"/>
    <mergeCell ref="B64:F64"/>
    <mergeCell ref="I64:N64"/>
    <mergeCell ref="F60:G60"/>
    <mergeCell ref="I69:R69"/>
    <mergeCell ref="B66:G66"/>
    <mergeCell ref="B68:F68"/>
    <mergeCell ref="I71:J71"/>
    <mergeCell ref="B71:F71"/>
    <mergeCell ref="F70:G70"/>
    <mergeCell ref="I85:L85"/>
    <mergeCell ref="B85:C85"/>
    <mergeCell ref="D84:G84"/>
    <mergeCell ref="B74:F74"/>
    <mergeCell ref="I84:K84"/>
    <mergeCell ref="B83:C83"/>
    <mergeCell ref="B84:C84"/>
    <mergeCell ref="I82:N82"/>
    <mergeCell ref="D83:F83"/>
    <mergeCell ref="A82:G82"/>
    <mergeCell ref="I83:M83"/>
    <mergeCell ref="D85:F85"/>
    <mergeCell ref="I87:L87"/>
    <mergeCell ref="I100:L100"/>
    <mergeCell ref="B95:F95"/>
    <mergeCell ref="B96:C96"/>
    <mergeCell ref="I89:L89"/>
    <mergeCell ref="I91:L91"/>
    <mergeCell ref="I76:L76"/>
    <mergeCell ref="D73:G73"/>
    <mergeCell ref="B72:F72"/>
    <mergeCell ref="B73:C73"/>
    <mergeCell ref="B92:C92"/>
    <mergeCell ref="A77:G77"/>
    <mergeCell ref="B78:F78"/>
    <mergeCell ref="B79:F79"/>
    <mergeCell ref="B80:G80"/>
    <mergeCell ref="B81:C81"/>
    <mergeCell ref="B89:C89"/>
    <mergeCell ref="B90:C90"/>
    <mergeCell ref="B91:C91"/>
    <mergeCell ref="B102:G102"/>
    <mergeCell ref="B100:G100"/>
    <mergeCell ref="C101:G101"/>
    <mergeCell ref="B94:C94"/>
    <mergeCell ref="D94:G94"/>
    <mergeCell ref="B88:C88"/>
    <mergeCell ref="C99:G99"/>
    <mergeCell ref="B93:F93"/>
    <mergeCell ref="I112:M112"/>
    <mergeCell ref="A111:G111"/>
    <mergeCell ref="B97:F97"/>
    <mergeCell ref="B104:F104"/>
    <mergeCell ref="E112:F112"/>
    <mergeCell ref="B103:C103"/>
    <mergeCell ref="D103:G103"/>
    <mergeCell ref="B112:C112"/>
    <mergeCell ref="D92:G92"/>
    <mergeCell ref="D90:G90"/>
    <mergeCell ref="D89:F89"/>
    <mergeCell ref="D91:F91"/>
    <mergeCell ref="A105:G105"/>
    <mergeCell ref="B106:E106"/>
    <mergeCell ref="F106:G106"/>
    <mergeCell ref="B107:F107"/>
    <mergeCell ref="B108:F108"/>
    <mergeCell ref="B109:F109"/>
    <mergeCell ref="B110:F110"/>
    <mergeCell ref="D18:E18"/>
    <mergeCell ref="B33:G33"/>
    <mergeCell ref="B34:G34"/>
    <mergeCell ref="D121:E121"/>
    <mergeCell ref="F121:G121"/>
    <mergeCell ref="A116:G116"/>
    <mergeCell ref="A117:B117"/>
    <mergeCell ref="D117:E117"/>
    <mergeCell ref="F117:G117"/>
    <mergeCell ref="D118:E118"/>
    <mergeCell ref="F118:G118"/>
    <mergeCell ref="A120:B120"/>
    <mergeCell ref="D120:E120"/>
    <mergeCell ref="F120:G120"/>
    <mergeCell ref="B86:C86"/>
    <mergeCell ref="D86:G86"/>
    <mergeCell ref="B98:G98"/>
    <mergeCell ref="D96:F96"/>
    <mergeCell ref="B87:C87"/>
    <mergeCell ref="D87:F87"/>
    <mergeCell ref="D88:G88"/>
  </mergeCells>
  <phoneticPr fontId="8" type="noConversion"/>
  <dataValidations count="12">
    <dataValidation type="list" allowBlank="1" showInputMessage="1" showErrorMessage="1" sqref="D83:F83 D85:F85 D87:F87 D89:F89 D91:F91">
      <formula1>Emphasis_Area</formula1>
    </dataValidation>
    <dataValidation type="list" allowBlank="1" showInputMessage="1" showErrorMessage="1" sqref="F2:G2">
      <formula1>COG_MPO</formula1>
    </dataValidation>
    <dataValidation type="list" allowBlank="1" showInputMessage="1" showErrorMessage="1" sqref="D96:F96">
      <formula1>Focus_Area</formula1>
    </dataValidation>
    <dataValidation type="list" allowBlank="1" showInputMessage="1" showErrorMessage="1" sqref="C3">
      <formula1>ADOT_Districts</formula1>
    </dataValidation>
    <dataValidation type="list" allowBlank="1" showInputMessage="1" showErrorMessage="1" sqref="F48:G48">
      <formula1>HSIP_Funcitional_Class</formula1>
    </dataValidation>
    <dataValidation type="list" allowBlank="1" showInputMessage="1" showErrorMessage="1" sqref="G12">
      <formula1>CostEstimateTab</formula1>
    </dataValidation>
    <dataValidation type="list" allowBlank="1" showInputMessage="1" showErrorMessage="1" sqref="B22:G22">
      <formula1>HSIPInclusions</formula1>
    </dataValidation>
    <dataValidation type="list" allowBlank="1" showInputMessage="1" showErrorMessage="1" sqref="D86:G86">
      <formula1>INDIRECT($D$85)</formula1>
    </dataValidation>
    <dataValidation type="list" allowBlank="1" showInputMessage="1" showErrorMessage="1" sqref="D84:G84">
      <formula1>INDIRECT($D$83)</formula1>
    </dataValidation>
    <dataValidation type="list" allowBlank="1" showInputMessage="1" showErrorMessage="1" sqref="D88:G88">
      <formula1>INDIRECT($D$87)</formula1>
    </dataValidation>
    <dataValidation type="list" allowBlank="1" showInputMessage="1" showErrorMessage="1" sqref="D90:G90">
      <formula1>INDIRECT($D$89)</formula1>
    </dataValidation>
    <dataValidation type="list" allowBlank="1" showInputMessage="1" showErrorMessage="1" sqref="D92:G92">
      <formula1>INDIRECT($D$91)</formula1>
    </dataValidation>
  </dataValidations>
  <printOptions horizontalCentered="1"/>
  <pageMargins left="0.35" right="0.26" top="1.128125" bottom="0.58906058617672796" header="0.3" footer="0.3"/>
  <pageSetup scale="94" fitToHeight="6" orientation="portrait" r:id="rId1"/>
  <headerFooter>
    <oddHeader>&amp;C&amp;"-,Bold"&amp;12
 HSIP Application - FY27/28 Program</oddHeader>
    <oddFooter>&amp;L&amp;10ADOT - HSIP APP - Updated 2023&amp;CPage &amp;P</oddFooter>
  </headerFooter>
  <rowBreaks count="1" manualBreakCount="1">
    <brk id="32" max="16383" man="1"/>
  </rowBreaks>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4</xdr:col>
                    <xdr:colOff>457200</xdr:colOff>
                    <xdr:row>35</xdr:row>
                    <xdr:rowOff>0</xdr:rowOff>
                  </from>
                  <to>
                    <xdr:col>4</xdr:col>
                    <xdr:colOff>847725</xdr:colOff>
                    <xdr:row>36</xdr:row>
                    <xdr:rowOff>19050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4</xdr:col>
                    <xdr:colOff>981075</xdr:colOff>
                    <xdr:row>35</xdr:row>
                    <xdr:rowOff>9525</xdr:rowOff>
                  </from>
                  <to>
                    <xdr:col>5</xdr:col>
                    <xdr:colOff>76200</xdr:colOff>
                    <xdr:row>36</xdr:row>
                    <xdr:rowOff>9525</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4</xdr:col>
                    <xdr:colOff>209550</xdr:colOff>
                    <xdr:row>12</xdr:row>
                    <xdr:rowOff>66675</xdr:rowOff>
                  </from>
                  <to>
                    <xdr:col>4</xdr:col>
                    <xdr:colOff>552450</xdr:colOff>
                    <xdr:row>12</xdr:row>
                    <xdr:rowOff>228600</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4</xdr:col>
                    <xdr:colOff>666750</xdr:colOff>
                    <xdr:row>12</xdr:row>
                    <xdr:rowOff>76200</xdr:rowOff>
                  </from>
                  <to>
                    <xdr:col>4</xdr:col>
                    <xdr:colOff>1038225</xdr:colOff>
                    <xdr:row>12</xdr:row>
                    <xdr:rowOff>238125</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5</xdr:col>
                    <xdr:colOff>1066800</xdr:colOff>
                    <xdr:row>12</xdr:row>
                    <xdr:rowOff>85725</xdr:rowOff>
                  </from>
                  <to>
                    <xdr:col>6</xdr:col>
                    <xdr:colOff>352425</xdr:colOff>
                    <xdr:row>12</xdr:row>
                    <xdr:rowOff>257175</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5</xdr:col>
                    <xdr:colOff>552450</xdr:colOff>
                    <xdr:row>12</xdr:row>
                    <xdr:rowOff>76200</xdr:rowOff>
                  </from>
                  <to>
                    <xdr:col>5</xdr:col>
                    <xdr:colOff>1152525</xdr:colOff>
                    <xdr:row>12</xdr:row>
                    <xdr:rowOff>247650</xdr:rowOff>
                  </to>
                </anchor>
              </controlPr>
            </control>
          </mc:Choice>
        </mc:AlternateContent>
        <mc:AlternateContent xmlns:mc="http://schemas.openxmlformats.org/markup-compatibility/2006">
          <mc:Choice Requires="x14">
            <control shapeId="1059" r:id="rId10" name="Check Box 35">
              <controlPr defaultSize="0" autoFill="0" autoLine="0" autoPict="0">
                <anchor moveWithCells="1">
                  <from>
                    <xdr:col>5</xdr:col>
                    <xdr:colOff>85725</xdr:colOff>
                    <xdr:row>58</xdr:row>
                    <xdr:rowOff>76200</xdr:rowOff>
                  </from>
                  <to>
                    <xdr:col>5</xdr:col>
                    <xdr:colOff>866775</xdr:colOff>
                    <xdr:row>58</xdr:row>
                    <xdr:rowOff>200025</xdr:rowOff>
                  </to>
                </anchor>
              </controlPr>
            </control>
          </mc:Choice>
        </mc:AlternateContent>
        <mc:AlternateContent xmlns:mc="http://schemas.openxmlformats.org/markup-compatibility/2006">
          <mc:Choice Requires="x14">
            <control shapeId="1060" r:id="rId11" name="Check Box 36">
              <controlPr defaultSize="0" autoFill="0" autoLine="0" autoPict="0">
                <anchor moveWithCells="1">
                  <from>
                    <xdr:col>5</xdr:col>
                    <xdr:colOff>847725</xdr:colOff>
                    <xdr:row>58</xdr:row>
                    <xdr:rowOff>66675</xdr:rowOff>
                  </from>
                  <to>
                    <xdr:col>6</xdr:col>
                    <xdr:colOff>342900</xdr:colOff>
                    <xdr:row>58</xdr:row>
                    <xdr:rowOff>219075</xdr:rowOff>
                  </to>
                </anchor>
              </controlPr>
            </control>
          </mc:Choice>
        </mc:AlternateContent>
        <mc:AlternateContent xmlns:mc="http://schemas.openxmlformats.org/markup-compatibility/2006">
          <mc:Choice Requires="x14">
            <control shapeId="1061" r:id="rId12" name="Check Box 37">
              <controlPr defaultSize="0" autoFill="0" autoLine="0" autoPict="0">
                <anchor moveWithCells="1">
                  <from>
                    <xdr:col>5</xdr:col>
                    <xdr:colOff>104775</xdr:colOff>
                    <xdr:row>58</xdr:row>
                    <xdr:rowOff>304800</xdr:rowOff>
                  </from>
                  <to>
                    <xdr:col>5</xdr:col>
                    <xdr:colOff>828675</xdr:colOff>
                    <xdr:row>58</xdr:row>
                    <xdr:rowOff>438150</xdr:rowOff>
                  </to>
                </anchor>
              </controlPr>
            </control>
          </mc:Choice>
        </mc:AlternateContent>
        <mc:AlternateContent xmlns:mc="http://schemas.openxmlformats.org/markup-compatibility/2006">
          <mc:Choice Requires="x14">
            <control shapeId="1062" r:id="rId13" name="Check Box 38">
              <controlPr defaultSize="0" autoFill="0" autoLine="0" autoPict="0">
                <anchor moveWithCells="1">
                  <from>
                    <xdr:col>6</xdr:col>
                    <xdr:colOff>238125</xdr:colOff>
                    <xdr:row>58</xdr:row>
                    <xdr:rowOff>66675</xdr:rowOff>
                  </from>
                  <to>
                    <xdr:col>6</xdr:col>
                    <xdr:colOff>962025</xdr:colOff>
                    <xdr:row>58</xdr:row>
                    <xdr:rowOff>209550</xdr:rowOff>
                  </to>
                </anchor>
              </controlPr>
            </control>
          </mc:Choice>
        </mc:AlternateContent>
        <mc:AlternateContent xmlns:mc="http://schemas.openxmlformats.org/markup-compatibility/2006">
          <mc:Choice Requires="x14">
            <control shapeId="1063" r:id="rId14" name="Check Box 39">
              <controlPr defaultSize="0" autoFill="0" autoLine="0" autoPict="0">
                <anchor moveWithCells="1">
                  <from>
                    <xdr:col>4</xdr:col>
                    <xdr:colOff>514350</xdr:colOff>
                    <xdr:row>31</xdr:row>
                    <xdr:rowOff>19050</xdr:rowOff>
                  </from>
                  <to>
                    <xdr:col>4</xdr:col>
                    <xdr:colOff>942975</xdr:colOff>
                    <xdr:row>32</xdr:row>
                    <xdr:rowOff>0</xdr:rowOff>
                  </to>
                </anchor>
              </controlPr>
            </control>
          </mc:Choice>
        </mc:AlternateContent>
        <mc:AlternateContent xmlns:mc="http://schemas.openxmlformats.org/markup-compatibility/2006">
          <mc:Choice Requires="x14">
            <control shapeId="1064" r:id="rId15" name="Check Box 40">
              <controlPr defaultSize="0" autoFill="0" autoLine="0" autoPict="0">
                <anchor moveWithCells="1">
                  <from>
                    <xdr:col>4</xdr:col>
                    <xdr:colOff>1104900</xdr:colOff>
                    <xdr:row>30</xdr:row>
                    <xdr:rowOff>257175</xdr:rowOff>
                  </from>
                  <to>
                    <xdr:col>5</xdr:col>
                    <xdr:colOff>247650</xdr:colOff>
                    <xdr:row>31</xdr:row>
                    <xdr:rowOff>257175</xdr:rowOff>
                  </to>
                </anchor>
              </controlPr>
            </control>
          </mc:Choice>
        </mc:AlternateContent>
        <mc:AlternateContent xmlns:mc="http://schemas.openxmlformats.org/markup-compatibility/2006">
          <mc:Choice Requires="x14">
            <control shapeId="1073" r:id="rId16" name="Check Box 49">
              <controlPr defaultSize="0" autoFill="0" autoLine="0" autoPict="0">
                <anchor moveWithCells="1">
                  <from>
                    <xdr:col>3</xdr:col>
                    <xdr:colOff>85725</xdr:colOff>
                    <xdr:row>6</xdr:row>
                    <xdr:rowOff>0</xdr:rowOff>
                  </from>
                  <to>
                    <xdr:col>4</xdr:col>
                    <xdr:colOff>266700</xdr:colOff>
                    <xdr:row>7</xdr:row>
                    <xdr:rowOff>0</xdr:rowOff>
                  </to>
                </anchor>
              </controlPr>
            </control>
          </mc:Choice>
        </mc:AlternateContent>
        <mc:AlternateContent xmlns:mc="http://schemas.openxmlformats.org/markup-compatibility/2006">
          <mc:Choice Requires="x14">
            <control shapeId="1074" r:id="rId17" name="Check Box 50">
              <controlPr defaultSize="0" autoFill="0" autoLine="0" autoPict="0">
                <anchor moveWithCells="1">
                  <from>
                    <xdr:col>5</xdr:col>
                    <xdr:colOff>0</xdr:colOff>
                    <xdr:row>6</xdr:row>
                    <xdr:rowOff>0</xdr:rowOff>
                  </from>
                  <to>
                    <xdr:col>5</xdr:col>
                    <xdr:colOff>0</xdr:colOff>
                    <xdr:row>7</xdr:row>
                    <xdr:rowOff>0</xdr:rowOff>
                  </to>
                </anchor>
              </controlPr>
            </control>
          </mc:Choice>
        </mc:AlternateContent>
        <mc:AlternateContent xmlns:mc="http://schemas.openxmlformats.org/markup-compatibility/2006">
          <mc:Choice Requires="x14">
            <control shapeId="1075" r:id="rId18" name="Check Box 51">
              <controlPr defaultSize="0" autoFill="0" autoLine="0" autoPict="0">
                <anchor moveWithCells="1">
                  <from>
                    <xdr:col>5</xdr:col>
                    <xdr:colOff>152400</xdr:colOff>
                    <xdr:row>6</xdr:row>
                    <xdr:rowOff>19050</xdr:rowOff>
                  </from>
                  <to>
                    <xdr:col>5</xdr:col>
                    <xdr:colOff>1095375</xdr:colOff>
                    <xdr:row>6</xdr:row>
                    <xdr:rowOff>257175</xdr:rowOff>
                  </to>
                </anchor>
              </controlPr>
            </control>
          </mc:Choice>
        </mc:AlternateContent>
        <mc:AlternateContent xmlns:mc="http://schemas.openxmlformats.org/markup-compatibility/2006">
          <mc:Choice Requires="x14">
            <control shapeId="1078" r:id="rId19" name="Check Box 54">
              <controlPr defaultSize="0" autoFill="0" autoLine="0" autoPict="0">
                <anchor moveWithCells="1">
                  <from>
                    <xdr:col>5</xdr:col>
                    <xdr:colOff>1162050</xdr:colOff>
                    <xdr:row>44</xdr:row>
                    <xdr:rowOff>257175</xdr:rowOff>
                  </from>
                  <to>
                    <xdr:col>6</xdr:col>
                    <xdr:colOff>381000</xdr:colOff>
                    <xdr:row>46</xdr:row>
                    <xdr:rowOff>0</xdr:rowOff>
                  </to>
                </anchor>
              </controlPr>
            </control>
          </mc:Choice>
        </mc:AlternateContent>
        <mc:AlternateContent xmlns:mc="http://schemas.openxmlformats.org/markup-compatibility/2006">
          <mc:Choice Requires="x14">
            <control shapeId="1080" r:id="rId20" name="Check Box 56">
              <controlPr defaultSize="0" autoFill="0" autoLine="0" autoPict="0">
                <anchor moveWithCells="1">
                  <from>
                    <xdr:col>4</xdr:col>
                    <xdr:colOff>323850</xdr:colOff>
                    <xdr:row>51</xdr:row>
                    <xdr:rowOff>257175</xdr:rowOff>
                  </from>
                  <to>
                    <xdr:col>4</xdr:col>
                    <xdr:colOff>904875</xdr:colOff>
                    <xdr:row>52</xdr:row>
                    <xdr:rowOff>257175</xdr:rowOff>
                  </to>
                </anchor>
              </controlPr>
            </control>
          </mc:Choice>
        </mc:AlternateContent>
        <mc:AlternateContent xmlns:mc="http://schemas.openxmlformats.org/markup-compatibility/2006">
          <mc:Choice Requires="x14">
            <control shapeId="1081" r:id="rId21" name="Check Box 57">
              <controlPr defaultSize="0" autoFill="0" autoLine="0" autoPict="0">
                <anchor moveWithCells="1">
                  <from>
                    <xdr:col>4</xdr:col>
                    <xdr:colOff>828675</xdr:colOff>
                    <xdr:row>52</xdr:row>
                    <xdr:rowOff>0</xdr:rowOff>
                  </from>
                  <to>
                    <xdr:col>4</xdr:col>
                    <xdr:colOff>1266825</xdr:colOff>
                    <xdr:row>52</xdr:row>
                    <xdr:rowOff>247650</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4</xdr:col>
                    <xdr:colOff>495300</xdr:colOff>
                    <xdr:row>30</xdr:row>
                    <xdr:rowOff>19050</xdr:rowOff>
                  </from>
                  <to>
                    <xdr:col>4</xdr:col>
                    <xdr:colOff>914400</xdr:colOff>
                    <xdr:row>31</xdr:row>
                    <xdr:rowOff>9525</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1104900</xdr:colOff>
                    <xdr:row>30</xdr:row>
                    <xdr:rowOff>19050</xdr:rowOff>
                  </from>
                  <to>
                    <xdr:col>5</xdr:col>
                    <xdr:colOff>190500</xdr:colOff>
                    <xdr:row>30</xdr:row>
                    <xdr:rowOff>247650</xdr:rowOff>
                  </to>
                </anchor>
              </controlPr>
            </control>
          </mc:Choice>
        </mc:AlternateContent>
        <mc:AlternateContent xmlns:mc="http://schemas.openxmlformats.org/markup-compatibility/2006">
          <mc:Choice Requires="x14">
            <control shapeId="1094" r:id="rId24" name="Check Box 70">
              <controlPr defaultSize="0" autoFill="0" autoLine="0" autoPict="0">
                <anchor moveWithCells="1">
                  <from>
                    <xdr:col>6</xdr:col>
                    <xdr:colOff>95250</xdr:colOff>
                    <xdr:row>5</xdr:row>
                    <xdr:rowOff>47625</xdr:rowOff>
                  </from>
                  <to>
                    <xdr:col>6</xdr:col>
                    <xdr:colOff>676275</xdr:colOff>
                    <xdr:row>5</xdr:row>
                    <xdr:rowOff>209550</xdr:rowOff>
                  </to>
                </anchor>
              </controlPr>
            </control>
          </mc:Choice>
        </mc:AlternateContent>
        <mc:AlternateContent xmlns:mc="http://schemas.openxmlformats.org/markup-compatibility/2006">
          <mc:Choice Requires="x14">
            <control shapeId="1095" r:id="rId25" name="Check Box 71">
              <controlPr defaultSize="0" autoFill="0" autoLine="0" autoPict="0">
                <anchor moveWithCells="1">
                  <from>
                    <xdr:col>5</xdr:col>
                    <xdr:colOff>723900</xdr:colOff>
                    <xdr:row>5</xdr:row>
                    <xdr:rowOff>38100</xdr:rowOff>
                  </from>
                  <to>
                    <xdr:col>5</xdr:col>
                    <xdr:colOff>1181100</xdr:colOff>
                    <xdr:row>5</xdr:row>
                    <xdr:rowOff>219075</xdr:rowOff>
                  </to>
                </anchor>
              </controlPr>
            </control>
          </mc:Choice>
        </mc:AlternateContent>
        <mc:AlternateContent xmlns:mc="http://schemas.openxmlformats.org/markup-compatibility/2006">
          <mc:Choice Requires="x14">
            <control shapeId="1114" r:id="rId26" name="Check Box 90">
              <controlPr defaultSize="0" autoFill="0" autoLine="0" autoPict="0">
                <anchor moveWithCells="1">
                  <from>
                    <xdr:col>2</xdr:col>
                    <xdr:colOff>0</xdr:colOff>
                    <xdr:row>11</xdr:row>
                    <xdr:rowOff>38100</xdr:rowOff>
                  </from>
                  <to>
                    <xdr:col>2</xdr:col>
                    <xdr:colOff>1019175</xdr:colOff>
                    <xdr:row>11</xdr:row>
                    <xdr:rowOff>247650</xdr:rowOff>
                  </to>
                </anchor>
              </controlPr>
            </control>
          </mc:Choice>
        </mc:AlternateContent>
        <mc:AlternateContent xmlns:mc="http://schemas.openxmlformats.org/markup-compatibility/2006">
          <mc:Choice Requires="x14">
            <control shapeId="1116" r:id="rId27" name="Check Box 92">
              <controlPr defaultSize="0" autoFill="0" autoLine="0" autoPict="0">
                <anchor moveWithCells="1">
                  <from>
                    <xdr:col>2</xdr:col>
                    <xdr:colOff>1028700</xdr:colOff>
                    <xdr:row>11</xdr:row>
                    <xdr:rowOff>38100</xdr:rowOff>
                  </from>
                  <to>
                    <xdr:col>3</xdr:col>
                    <xdr:colOff>304800</xdr:colOff>
                    <xdr:row>12</xdr:row>
                    <xdr:rowOff>0</xdr:rowOff>
                  </to>
                </anchor>
              </controlPr>
            </control>
          </mc:Choice>
        </mc:AlternateContent>
        <mc:AlternateContent xmlns:mc="http://schemas.openxmlformats.org/markup-compatibility/2006">
          <mc:Choice Requires="x14">
            <control shapeId="1117" r:id="rId28" name="Check Box 93">
              <controlPr defaultSize="0" autoFill="0" autoLine="0" autoPict="0">
                <anchor moveWithCells="1">
                  <from>
                    <xdr:col>4</xdr:col>
                    <xdr:colOff>57150</xdr:colOff>
                    <xdr:row>74</xdr:row>
                    <xdr:rowOff>9525</xdr:rowOff>
                  </from>
                  <to>
                    <xdr:col>4</xdr:col>
                    <xdr:colOff>485775</xdr:colOff>
                    <xdr:row>74</xdr:row>
                    <xdr:rowOff>266700</xdr:rowOff>
                  </to>
                </anchor>
              </controlPr>
            </control>
          </mc:Choice>
        </mc:AlternateContent>
        <mc:AlternateContent xmlns:mc="http://schemas.openxmlformats.org/markup-compatibility/2006">
          <mc:Choice Requires="x14">
            <control shapeId="1118" r:id="rId29" name="Check Box 94">
              <controlPr defaultSize="0" autoFill="0" autoLine="0" autoPict="0">
                <anchor moveWithCells="1">
                  <from>
                    <xdr:col>4</xdr:col>
                    <xdr:colOff>561975</xdr:colOff>
                    <xdr:row>74</xdr:row>
                    <xdr:rowOff>0</xdr:rowOff>
                  </from>
                  <to>
                    <xdr:col>4</xdr:col>
                    <xdr:colOff>1000125</xdr:colOff>
                    <xdr:row>74</xdr:row>
                    <xdr:rowOff>266700</xdr:rowOff>
                  </to>
                </anchor>
              </controlPr>
            </control>
          </mc:Choice>
        </mc:AlternateContent>
        <mc:AlternateContent xmlns:mc="http://schemas.openxmlformats.org/markup-compatibility/2006">
          <mc:Choice Requires="x14">
            <control shapeId="1119" r:id="rId30" name="Check Box 95">
              <controlPr defaultSize="0" autoFill="0" autoLine="0" autoPict="0">
                <anchor moveWithCells="1">
                  <from>
                    <xdr:col>6</xdr:col>
                    <xdr:colOff>1428750</xdr:colOff>
                    <xdr:row>69</xdr:row>
                    <xdr:rowOff>0</xdr:rowOff>
                  </from>
                  <to>
                    <xdr:col>7</xdr:col>
                    <xdr:colOff>0</xdr:colOff>
                    <xdr:row>69</xdr:row>
                    <xdr:rowOff>0</xdr:rowOff>
                  </to>
                </anchor>
              </controlPr>
            </control>
          </mc:Choice>
        </mc:AlternateContent>
        <mc:AlternateContent xmlns:mc="http://schemas.openxmlformats.org/markup-compatibility/2006">
          <mc:Choice Requires="x14">
            <control shapeId="1120" r:id="rId31" name="Check Box 96">
              <controlPr defaultSize="0" autoFill="0" autoLine="0" autoPict="0">
                <anchor moveWithCells="1">
                  <from>
                    <xdr:col>7</xdr:col>
                    <xdr:colOff>0</xdr:colOff>
                    <xdr:row>69</xdr:row>
                    <xdr:rowOff>0</xdr:rowOff>
                  </from>
                  <to>
                    <xdr:col>7</xdr:col>
                    <xdr:colOff>0</xdr:colOff>
                    <xdr:row>69</xdr:row>
                    <xdr:rowOff>0</xdr:rowOff>
                  </to>
                </anchor>
              </controlPr>
            </control>
          </mc:Choice>
        </mc:AlternateContent>
        <mc:AlternateContent xmlns:mc="http://schemas.openxmlformats.org/markup-compatibility/2006">
          <mc:Choice Requires="x14">
            <control shapeId="1121" r:id="rId32" name="Check Box 97">
              <controlPr defaultSize="0" autoFill="0" autoLine="0" autoPict="0">
                <anchor moveWithCells="1">
                  <from>
                    <xdr:col>5</xdr:col>
                    <xdr:colOff>76200</xdr:colOff>
                    <xdr:row>66</xdr:row>
                    <xdr:rowOff>0</xdr:rowOff>
                  </from>
                  <to>
                    <xdr:col>5</xdr:col>
                    <xdr:colOff>476250</xdr:colOff>
                    <xdr:row>67</xdr:row>
                    <xdr:rowOff>0</xdr:rowOff>
                  </to>
                </anchor>
              </controlPr>
            </control>
          </mc:Choice>
        </mc:AlternateContent>
        <mc:AlternateContent xmlns:mc="http://schemas.openxmlformats.org/markup-compatibility/2006">
          <mc:Choice Requires="x14">
            <control shapeId="1122" r:id="rId33" name="Check Box 98">
              <controlPr defaultSize="0" autoFill="0" autoLine="0" autoPict="0">
                <anchor moveWithCells="1">
                  <from>
                    <xdr:col>5</xdr:col>
                    <xdr:colOff>523875</xdr:colOff>
                    <xdr:row>64</xdr:row>
                    <xdr:rowOff>400050</xdr:rowOff>
                  </from>
                  <to>
                    <xdr:col>5</xdr:col>
                    <xdr:colOff>1000125</xdr:colOff>
                    <xdr:row>67</xdr:row>
                    <xdr:rowOff>19050</xdr:rowOff>
                  </to>
                </anchor>
              </controlPr>
            </control>
          </mc:Choice>
        </mc:AlternateContent>
        <mc:AlternateContent xmlns:mc="http://schemas.openxmlformats.org/markup-compatibility/2006">
          <mc:Choice Requires="x14">
            <control shapeId="1130" r:id="rId34" name="Check Box 106">
              <controlPr defaultSize="0" autoFill="0" autoLine="0" autoPict="0">
                <anchor moveWithCells="1">
                  <from>
                    <xdr:col>5</xdr:col>
                    <xdr:colOff>495300</xdr:colOff>
                    <xdr:row>43</xdr:row>
                    <xdr:rowOff>704850</xdr:rowOff>
                  </from>
                  <to>
                    <xdr:col>5</xdr:col>
                    <xdr:colOff>914400</xdr:colOff>
                    <xdr:row>45</xdr:row>
                    <xdr:rowOff>0</xdr:rowOff>
                  </to>
                </anchor>
              </controlPr>
            </control>
          </mc:Choice>
        </mc:AlternateContent>
        <mc:AlternateContent xmlns:mc="http://schemas.openxmlformats.org/markup-compatibility/2006">
          <mc:Choice Requires="x14">
            <control shapeId="1132" r:id="rId35" name="Check Box 108">
              <controlPr defaultSize="0" autoFill="0" autoLine="0" autoPict="0">
                <anchor moveWithCells="1">
                  <from>
                    <xdr:col>5</xdr:col>
                    <xdr:colOff>190500</xdr:colOff>
                    <xdr:row>54</xdr:row>
                    <xdr:rowOff>9525</xdr:rowOff>
                  </from>
                  <to>
                    <xdr:col>5</xdr:col>
                    <xdr:colOff>647700</xdr:colOff>
                    <xdr:row>55</xdr:row>
                    <xdr:rowOff>0</xdr:rowOff>
                  </to>
                </anchor>
              </controlPr>
            </control>
          </mc:Choice>
        </mc:AlternateContent>
        <mc:AlternateContent xmlns:mc="http://schemas.openxmlformats.org/markup-compatibility/2006">
          <mc:Choice Requires="x14">
            <control shapeId="1133" r:id="rId36" name="Check Box 109">
              <controlPr defaultSize="0" autoFill="0" autoLine="0" autoPict="0">
                <anchor moveWithCells="1">
                  <from>
                    <xdr:col>5</xdr:col>
                    <xdr:colOff>638175</xdr:colOff>
                    <xdr:row>53</xdr:row>
                    <xdr:rowOff>342900</xdr:rowOff>
                  </from>
                  <to>
                    <xdr:col>5</xdr:col>
                    <xdr:colOff>1038225</xdr:colOff>
                    <xdr:row>55</xdr:row>
                    <xdr:rowOff>0</xdr:rowOff>
                  </to>
                </anchor>
              </controlPr>
            </control>
          </mc:Choice>
        </mc:AlternateContent>
        <mc:AlternateContent xmlns:mc="http://schemas.openxmlformats.org/markup-compatibility/2006">
          <mc:Choice Requires="x14">
            <control shapeId="1136" r:id="rId37" name="Check Box 112">
              <controlPr defaultSize="0" autoFill="0" autoLine="0" autoPict="0">
                <anchor moveWithCells="1">
                  <from>
                    <xdr:col>4</xdr:col>
                    <xdr:colOff>57150</xdr:colOff>
                    <xdr:row>75</xdr:row>
                    <xdr:rowOff>19050</xdr:rowOff>
                  </from>
                  <to>
                    <xdr:col>4</xdr:col>
                    <xdr:colOff>438150</xdr:colOff>
                    <xdr:row>75</xdr:row>
                    <xdr:rowOff>257175</xdr:rowOff>
                  </to>
                </anchor>
              </controlPr>
            </control>
          </mc:Choice>
        </mc:AlternateContent>
        <mc:AlternateContent xmlns:mc="http://schemas.openxmlformats.org/markup-compatibility/2006">
          <mc:Choice Requires="x14">
            <control shapeId="1137" r:id="rId38" name="Check Box 113">
              <controlPr defaultSize="0" autoFill="0" autoLine="0" autoPict="0">
                <anchor moveWithCells="1">
                  <from>
                    <xdr:col>4</xdr:col>
                    <xdr:colOff>552450</xdr:colOff>
                    <xdr:row>75</xdr:row>
                    <xdr:rowOff>0</xdr:rowOff>
                  </from>
                  <to>
                    <xdr:col>4</xdr:col>
                    <xdr:colOff>942975</xdr:colOff>
                    <xdr:row>76</xdr:row>
                    <xdr:rowOff>0</xdr:rowOff>
                  </to>
                </anchor>
              </controlPr>
            </control>
          </mc:Choice>
        </mc:AlternateContent>
        <mc:AlternateContent xmlns:mc="http://schemas.openxmlformats.org/markup-compatibility/2006">
          <mc:Choice Requires="x14">
            <control shapeId="1151" r:id="rId39" name="Check Box 127">
              <controlPr defaultSize="0" autoFill="0" autoLine="0" autoPict="0">
                <anchor moveWithCells="1">
                  <from>
                    <xdr:col>6</xdr:col>
                    <xdr:colOff>85725</xdr:colOff>
                    <xdr:row>92</xdr:row>
                    <xdr:rowOff>0</xdr:rowOff>
                  </from>
                  <to>
                    <xdr:col>6</xdr:col>
                    <xdr:colOff>514350</xdr:colOff>
                    <xdr:row>92</xdr:row>
                    <xdr:rowOff>257175</xdr:rowOff>
                  </to>
                </anchor>
              </controlPr>
            </control>
          </mc:Choice>
        </mc:AlternateContent>
        <mc:AlternateContent xmlns:mc="http://schemas.openxmlformats.org/markup-compatibility/2006">
          <mc:Choice Requires="x14">
            <control shapeId="1152" r:id="rId40" name="Check Box 128">
              <controlPr defaultSize="0" autoFill="0" autoLine="0" autoPict="0">
                <anchor moveWithCells="1">
                  <from>
                    <xdr:col>6</xdr:col>
                    <xdr:colOff>571500</xdr:colOff>
                    <xdr:row>92</xdr:row>
                    <xdr:rowOff>9525</xdr:rowOff>
                  </from>
                  <to>
                    <xdr:col>6</xdr:col>
                    <xdr:colOff>1114425</xdr:colOff>
                    <xdr:row>92</xdr:row>
                    <xdr:rowOff>257175</xdr:rowOff>
                  </to>
                </anchor>
              </controlPr>
            </control>
          </mc:Choice>
        </mc:AlternateContent>
        <mc:AlternateContent xmlns:mc="http://schemas.openxmlformats.org/markup-compatibility/2006">
          <mc:Choice Requires="x14">
            <control shapeId="1157" r:id="rId41" name="Check Box 133">
              <controlPr defaultSize="0" autoFill="0" autoLine="0" autoPict="0">
                <anchor moveWithCells="1">
                  <from>
                    <xdr:col>3</xdr:col>
                    <xdr:colOff>419100</xdr:colOff>
                    <xdr:row>5</xdr:row>
                    <xdr:rowOff>28575</xdr:rowOff>
                  </from>
                  <to>
                    <xdr:col>4</xdr:col>
                    <xdr:colOff>400050</xdr:colOff>
                    <xdr:row>6</xdr:row>
                    <xdr:rowOff>9525</xdr:rowOff>
                  </to>
                </anchor>
              </controlPr>
            </control>
          </mc:Choice>
        </mc:AlternateContent>
        <mc:AlternateContent xmlns:mc="http://schemas.openxmlformats.org/markup-compatibility/2006">
          <mc:Choice Requires="x14">
            <control shapeId="1158" r:id="rId42" name="Check Box 134">
              <controlPr defaultSize="0" autoFill="0" autoLine="0" autoPict="0">
                <anchor moveWithCells="1">
                  <from>
                    <xdr:col>4</xdr:col>
                    <xdr:colOff>447675</xdr:colOff>
                    <xdr:row>5</xdr:row>
                    <xdr:rowOff>19050</xdr:rowOff>
                  </from>
                  <to>
                    <xdr:col>4</xdr:col>
                    <xdr:colOff>914400</xdr:colOff>
                    <xdr:row>6</xdr:row>
                    <xdr:rowOff>19050</xdr:rowOff>
                  </to>
                </anchor>
              </controlPr>
            </control>
          </mc:Choice>
        </mc:AlternateContent>
        <mc:AlternateContent xmlns:mc="http://schemas.openxmlformats.org/markup-compatibility/2006">
          <mc:Choice Requires="x14">
            <control shapeId="1161" r:id="rId43" name="Check Box 137">
              <controlPr defaultSize="0" autoFill="0" autoLine="0" autoPict="0">
                <anchor moveWithCells="1">
                  <from>
                    <xdr:col>5</xdr:col>
                    <xdr:colOff>419100</xdr:colOff>
                    <xdr:row>94</xdr:row>
                    <xdr:rowOff>9525</xdr:rowOff>
                  </from>
                  <to>
                    <xdr:col>5</xdr:col>
                    <xdr:colOff>942975</xdr:colOff>
                    <xdr:row>94</xdr:row>
                    <xdr:rowOff>228600</xdr:rowOff>
                  </to>
                </anchor>
              </controlPr>
            </control>
          </mc:Choice>
        </mc:AlternateContent>
        <mc:AlternateContent xmlns:mc="http://schemas.openxmlformats.org/markup-compatibility/2006">
          <mc:Choice Requires="x14">
            <control shapeId="1162" r:id="rId44" name="Check Box 138">
              <controlPr defaultSize="0" autoFill="0" autoLine="0" autoPict="0">
                <anchor moveWithCells="1">
                  <from>
                    <xdr:col>5</xdr:col>
                    <xdr:colOff>895350</xdr:colOff>
                    <xdr:row>93</xdr:row>
                    <xdr:rowOff>238125</xdr:rowOff>
                  </from>
                  <to>
                    <xdr:col>6</xdr:col>
                    <xdr:colOff>171450</xdr:colOff>
                    <xdr:row>95</xdr:row>
                    <xdr:rowOff>9525</xdr:rowOff>
                  </to>
                </anchor>
              </controlPr>
            </control>
          </mc:Choice>
        </mc:AlternateContent>
        <mc:AlternateContent xmlns:mc="http://schemas.openxmlformats.org/markup-compatibility/2006">
          <mc:Choice Requires="x14">
            <control shapeId="1185" r:id="rId45" name="Check Box 161">
              <controlPr defaultSize="0" autoFill="0" autoLine="0" autoPict="0">
                <anchor moveWithCells="1">
                  <from>
                    <xdr:col>7</xdr:col>
                    <xdr:colOff>0</xdr:colOff>
                    <xdr:row>97</xdr:row>
                    <xdr:rowOff>0</xdr:rowOff>
                  </from>
                  <to>
                    <xdr:col>7</xdr:col>
                    <xdr:colOff>0</xdr:colOff>
                    <xdr:row>97</xdr:row>
                    <xdr:rowOff>0</xdr:rowOff>
                  </to>
                </anchor>
              </controlPr>
            </control>
          </mc:Choice>
        </mc:AlternateContent>
        <mc:AlternateContent xmlns:mc="http://schemas.openxmlformats.org/markup-compatibility/2006">
          <mc:Choice Requires="x14">
            <control shapeId="1186" r:id="rId46" name="Check Box 162">
              <controlPr defaultSize="0" autoFill="0" autoLine="0" autoPict="0">
                <anchor moveWithCells="1">
                  <from>
                    <xdr:col>6</xdr:col>
                    <xdr:colOff>38100</xdr:colOff>
                    <xdr:row>96</xdr:row>
                    <xdr:rowOff>0</xdr:rowOff>
                  </from>
                  <to>
                    <xdr:col>6</xdr:col>
                    <xdr:colOff>504825</xdr:colOff>
                    <xdr:row>96</xdr:row>
                    <xdr:rowOff>247650</xdr:rowOff>
                  </to>
                </anchor>
              </controlPr>
            </control>
          </mc:Choice>
        </mc:AlternateContent>
        <mc:AlternateContent xmlns:mc="http://schemas.openxmlformats.org/markup-compatibility/2006">
          <mc:Choice Requires="x14">
            <control shapeId="1187" r:id="rId47" name="Check Box 163">
              <controlPr defaultSize="0" autoFill="0" autoLine="0" autoPict="0">
                <anchor moveWithCells="1">
                  <from>
                    <xdr:col>7</xdr:col>
                    <xdr:colOff>0</xdr:colOff>
                    <xdr:row>98</xdr:row>
                    <xdr:rowOff>0</xdr:rowOff>
                  </from>
                  <to>
                    <xdr:col>7</xdr:col>
                    <xdr:colOff>0</xdr:colOff>
                    <xdr:row>98</xdr:row>
                    <xdr:rowOff>0</xdr:rowOff>
                  </to>
                </anchor>
              </controlPr>
            </control>
          </mc:Choice>
        </mc:AlternateContent>
        <mc:AlternateContent xmlns:mc="http://schemas.openxmlformats.org/markup-compatibility/2006">
          <mc:Choice Requires="x14">
            <control shapeId="1188" r:id="rId48" name="Check Box 164">
              <controlPr defaultSize="0" autoFill="0" autoLine="0" autoPict="0">
                <anchor moveWithCells="1">
                  <from>
                    <xdr:col>6</xdr:col>
                    <xdr:colOff>561975</xdr:colOff>
                    <xdr:row>96</xdr:row>
                    <xdr:rowOff>0</xdr:rowOff>
                  </from>
                  <to>
                    <xdr:col>6</xdr:col>
                    <xdr:colOff>1085850</xdr:colOff>
                    <xdr:row>96</xdr:row>
                    <xdr:rowOff>247650</xdr:rowOff>
                  </to>
                </anchor>
              </controlPr>
            </control>
          </mc:Choice>
        </mc:AlternateContent>
        <mc:AlternateContent xmlns:mc="http://schemas.openxmlformats.org/markup-compatibility/2006">
          <mc:Choice Requires="x14">
            <control shapeId="1199" r:id="rId49" name="Check Box 175">
              <controlPr defaultSize="0" autoFill="0" autoLine="0" autoPict="0">
                <anchor moveWithCells="1">
                  <from>
                    <xdr:col>4</xdr:col>
                    <xdr:colOff>1047750</xdr:colOff>
                    <xdr:row>38</xdr:row>
                    <xdr:rowOff>9525</xdr:rowOff>
                  </from>
                  <to>
                    <xdr:col>5</xdr:col>
                    <xdr:colOff>133350</xdr:colOff>
                    <xdr:row>38</xdr:row>
                    <xdr:rowOff>247650</xdr:rowOff>
                  </to>
                </anchor>
              </controlPr>
            </control>
          </mc:Choice>
        </mc:AlternateContent>
        <mc:AlternateContent xmlns:mc="http://schemas.openxmlformats.org/markup-compatibility/2006">
          <mc:Choice Requires="x14">
            <control shapeId="1202" r:id="rId50" name="Check Box 178">
              <controlPr defaultSize="0" autoFill="0" autoLine="0" autoPict="0">
                <anchor moveWithCells="1">
                  <from>
                    <xdr:col>4</xdr:col>
                    <xdr:colOff>1323975</xdr:colOff>
                    <xdr:row>34</xdr:row>
                    <xdr:rowOff>0</xdr:rowOff>
                  </from>
                  <to>
                    <xdr:col>5</xdr:col>
                    <xdr:colOff>390525</xdr:colOff>
                    <xdr:row>34</xdr:row>
                    <xdr:rowOff>257175</xdr:rowOff>
                  </to>
                </anchor>
              </controlPr>
            </control>
          </mc:Choice>
        </mc:AlternateContent>
        <mc:AlternateContent xmlns:mc="http://schemas.openxmlformats.org/markup-compatibility/2006">
          <mc:Choice Requires="x14">
            <control shapeId="1203" r:id="rId51" name="Check Box 179">
              <controlPr defaultSize="0" autoFill="0" autoLine="0" autoPict="0">
                <anchor moveWithCells="1">
                  <from>
                    <xdr:col>5</xdr:col>
                    <xdr:colOff>504825</xdr:colOff>
                    <xdr:row>34</xdr:row>
                    <xdr:rowOff>19050</xdr:rowOff>
                  </from>
                  <to>
                    <xdr:col>5</xdr:col>
                    <xdr:colOff>942975</xdr:colOff>
                    <xdr:row>34</xdr:row>
                    <xdr:rowOff>257175</xdr:rowOff>
                  </to>
                </anchor>
              </controlPr>
            </control>
          </mc:Choice>
        </mc:AlternateContent>
        <mc:AlternateContent xmlns:mc="http://schemas.openxmlformats.org/markup-compatibility/2006">
          <mc:Choice Requires="x14">
            <control shapeId="1205" r:id="rId52" name="Check Box 181">
              <controlPr defaultSize="0" autoFill="0" autoLine="0" autoPict="0">
                <anchor moveWithCells="1">
                  <from>
                    <xdr:col>6</xdr:col>
                    <xdr:colOff>28575</xdr:colOff>
                    <xdr:row>6</xdr:row>
                    <xdr:rowOff>0</xdr:rowOff>
                  </from>
                  <to>
                    <xdr:col>6</xdr:col>
                    <xdr:colOff>1238250</xdr:colOff>
                    <xdr:row>7</xdr:row>
                    <xdr:rowOff>0</xdr:rowOff>
                  </to>
                </anchor>
              </controlPr>
            </control>
          </mc:Choice>
        </mc:AlternateContent>
        <mc:AlternateContent xmlns:mc="http://schemas.openxmlformats.org/markup-compatibility/2006">
          <mc:Choice Requires="x14">
            <control shapeId="1207" r:id="rId53" name="Check Box 183">
              <controlPr defaultSize="0" autoFill="0" autoLine="0" autoPict="0">
                <anchor moveWithCells="1">
                  <from>
                    <xdr:col>4</xdr:col>
                    <xdr:colOff>123825</xdr:colOff>
                    <xdr:row>11</xdr:row>
                    <xdr:rowOff>28575</xdr:rowOff>
                  </from>
                  <to>
                    <xdr:col>4</xdr:col>
                    <xdr:colOff>1228725</xdr:colOff>
                    <xdr:row>11</xdr:row>
                    <xdr:rowOff>257175</xdr:rowOff>
                  </to>
                </anchor>
              </controlPr>
            </control>
          </mc:Choice>
        </mc:AlternateContent>
        <mc:AlternateContent xmlns:mc="http://schemas.openxmlformats.org/markup-compatibility/2006">
          <mc:Choice Requires="x14">
            <control shapeId="1212" r:id="rId54" name="Check Box 188">
              <controlPr defaultSize="0" autoFill="0" autoLine="0" autoPict="0">
                <anchor moveWithCells="1">
                  <from>
                    <xdr:col>5</xdr:col>
                    <xdr:colOff>704850</xdr:colOff>
                    <xdr:row>18</xdr:row>
                    <xdr:rowOff>9525</xdr:rowOff>
                  </from>
                  <to>
                    <xdr:col>6</xdr:col>
                    <xdr:colOff>0</xdr:colOff>
                    <xdr:row>18</xdr:row>
                    <xdr:rowOff>247650</xdr:rowOff>
                  </to>
                </anchor>
              </controlPr>
            </control>
          </mc:Choice>
        </mc:AlternateContent>
        <mc:AlternateContent xmlns:mc="http://schemas.openxmlformats.org/markup-compatibility/2006">
          <mc:Choice Requires="x14">
            <control shapeId="1213" r:id="rId55" name="Check Box 189">
              <controlPr defaultSize="0" autoFill="0" autoLine="0" autoPict="0">
                <anchor moveWithCells="1">
                  <from>
                    <xdr:col>6</xdr:col>
                    <xdr:colOff>19050</xdr:colOff>
                    <xdr:row>18</xdr:row>
                    <xdr:rowOff>28575</xdr:rowOff>
                  </from>
                  <to>
                    <xdr:col>6</xdr:col>
                    <xdr:colOff>428625</xdr:colOff>
                    <xdr:row>18</xdr:row>
                    <xdr:rowOff>247650</xdr:rowOff>
                  </to>
                </anchor>
              </controlPr>
            </control>
          </mc:Choice>
        </mc:AlternateContent>
        <mc:AlternateContent xmlns:mc="http://schemas.openxmlformats.org/markup-compatibility/2006">
          <mc:Choice Requires="x14">
            <control shapeId="1214" r:id="rId56" name="Check Box 190">
              <controlPr defaultSize="0" autoFill="0" autoLine="0" autoPict="0">
                <anchor moveWithCells="1">
                  <from>
                    <xdr:col>6</xdr:col>
                    <xdr:colOff>1428750</xdr:colOff>
                    <xdr:row>56</xdr:row>
                    <xdr:rowOff>0</xdr:rowOff>
                  </from>
                  <to>
                    <xdr:col>7</xdr:col>
                    <xdr:colOff>0</xdr:colOff>
                    <xdr:row>56</xdr:row>
                    <xdr:rowOff>0</xdr:rowOff>
                  </to>
                </anchor>
              </controlPr>
            </control>
          </mc:Choice>
        </mc:AlternateContent>
        <mc:AlternateContent xmlns:mc="http://schemas.openxmlformats.org/markup-compatibility/2006">
          <mc:Choice Requires="x14">
            <control shapeId="1215" r:id="rId57" name="Check Box 191">
              <controlPr defaultSize="0" autoFill="0" autoLine="0" autoPict="0">
                <anchor moveWithCells="1">
                  <from>
                    <xdr:col>7</xdr:col>
                    <xdr:colOff>0</xdr:colOff>
                    <xdr:row>56</xdr:row>
                    <xdr:rowOff>0</xdr:rowOff>
                  </from>
                  <to>
                    <xdr:col>7</xdr:col>
                    <xdr:colOff>0</xdr:colOff>
                    <xdr:row>56</xdr:row>
                    <xdr:rowOff>0</xdr:rowOff>
                  </to>
                </anchor>
              </controlPr>
            </control>
          </mc:Choice>
        </mc:AlternateContent>
        <mc:AlternateContent xmlns:mc="http://schemas.openxmlformats.org/markup-compatibility/2006">
          <mc:Choice Requires="x14">
            <control shapeId="1218" r:id="rId58" name="Check Box 194">
              <controlPr defaultSize="0" autoFill="0" autoLine="0" autoPict="0">
                <anchor moveWithCells="1">
                  <from>
                    <xdr:col>5</xdr:col>
                    <xdr:colOff>923925</xdr:colOff>
                    <xdr:row>40</xdr:row>
                    <xdr:rowOff>9525</xdr:rowOff>
                  </from>
                  <to>
                    <xdr:col>6</xdr:col>
                    <xdr:colOff>104775</xdr:colOff>
                    <xdr:row>41</xdr:row>
                    <xdr:rowOff>9525</xdr:rowOff>
                  </to>
                </anchor>
              </controlPr>
            </control>
          </mc:Choice>
        </mc:AlternateContent>
        <mc:AlternateContent xmlns:mc="http://schemas.openxmlformats.org/markup-compatibility/2006">
          <mc:Choice Requires="x14">
            <control shapeId="1219" r:id="rId59" name="Check Box 195">
              <controlPr defaultSize="0" autoFill="0" autoLine="0" autoPict="0">
                <anchor moveWithCells="1">
                  <from>
                    <xdr:col>6</xdr:col>
                    <xdr:colOff>238125</xdr:colOff>
                    <xdr:row>40</xdr:row>
                    <xdr:rowOff>9525</xdr:rowOff>
                  </from>
                  <to>
                    <xdr:col>6</xdr:col>
                    <xdr:colOff>895350</xdr:colOff>
                    <xdr:row>41</xdr:row>
                    <xdr:rowOff>0</xdr:rowOff>
                  </to>
                </anchor>
              </controlPr>
            </control>
          </mc:Choice>
        </mc:AlternateContent>
        <mc:AlternateContent xmlns:mc="http://schemas.openxmlformats.org/markup-compatibility/2006">
          <mc:Choice Requires="x14">
            <control shapeId="1222" r:id="rId60" name="Check Box 198">
              <controlPr defaultSize="0" autoFill="0" autoLine="0" autoPict="0">
                <anchor moveWithCells="1">
                  <from>
                    <xdr:col>6</xdr:col>
                    <xdr:colOff>95250</xdr:colOff>
                    <xdr:row>71</xdr:row>
                    <xdr:rowOff>9525</xdr:rowOff>
                  </from>
                  <to>
                    <xdr:col>6</xdr:col>
                    <xdr:colOff>609600</xdr:colOff>
                    <xdr:row>71</xdr:row>
                    <xdr:rowOff>409575</xdr:rowOff>
                  </to>
                </anchor>
              </controlPr>
            </control>
          </mc:Choice>
        </mc:AlternateContent>
        <mc:AlternateContent xmlns:mc="http://schemas.openxmlformats.org/markup-compatibility/2006">
          <mc:Choice Requires="x14">
            <control shapeId="1227" r:id="rId61" name="Check Box 203">
              <controlPr defaultSize="0" autoFill="0" autoLine="0" autoPict="0" altText="FY12">
                <anchor moveWithCells="1">
                  <from>
                    <xdr:col>5</xdr:col>
                    <xdr:colOff>66675</xdr:colOff>
                    <xdr:row>16</xdr:row>
                    <xdr:rowOff>19050</xdr:rowOff>
                  </from>
                  <to>
                    <xdr:col>5</xdr:col>
                    <xdr:colOff>676275</xdr:colOff>
                    <xdr:row>16</xdr:row>
                    <xdr:rowOff>266700</xdr:rowOff>
                  </to>
                </anchor>
              </controlPr>
            </control>
          </mc:Choice>
        </mc:AlternateContent>
        <mc:AlternateContent xmlns:mc="http://schemas.openxmlformats.org/markup-compatibility/2006">
          <mc:Choice Requires="x14">
            <control shapeId="1231" r:id="rId62" name="Check Box 207">
              <controlPr defaultSize="0" autoFill="0" autoLine="0" autoPict="0">
                <anchor moveWithCells="1">
                  <from>
                    <xdr:col>6</xdr:col>
                    <xdr:colOff>0</xdr:colOff>
                    <xdr:row>16</xdr:row>
                    <xdr:rowOff>0</xdr:rowOff>
                  </from>
                  <to>
                    <xdr:col>6</xdr:col>
                    <xdr:colOff>0</xdr:colOff>
                    <xdr:row>16</xdr:row>
                    <xdr:rowOff>0</xdr:rowOff>
                  </to>
                </anchor>
              </controlPr>
            </control>
          </mc:Choice>
        </mc:AlternateContent>
        <mc:AlternateContent xmlns:mc="http://schemas.openxmlformats.org/markup-compatibility/2006">
          <mc:Choice Requires="x14">
            <control shapeId="1234" r:id="rId63" name="Check Box 210">
              <controlPr defaultSize="0" autoFill="0" autoLine="0" autoPict="0">
                <anchor moveWithCells="1">
                  <from>
                    <xdr:col>5</xdr:col>
                    <xdr:colOff>57150</xdr:colOff>
                    <xdr:row>15</xdr:row>
                    <xdr:rowOff>47625</xdr:rowOff>
                  </from>
                  <to>
                    <xdr:col>5</xdr:col>
                    <xdr:colOff>676275</xdr:colOff>
                    <xdr:row>15</xdr:row>
                    <xdr:rowOff>323850</xdr:rowOff>
                  </to>
                </anchor>
              </controlPr>
            </control>
          </mc:Choice>
        </mc:AlternateContent>
        <mc:AlternateContent xmlns:mc="http://schemas.openxmlformats.org/markup-compatibility/2006">
          <mc:Choice Requires="x14">
            <control shapeId="1235" r:id="rId64" name="Check Box 211">
              <controlPr defaultSize="0" autoFill="0" autoLine="0" autoPict="0">
                <anchor moveWithCells="1">
                  <from>
                    <xdr:col>6</xdr:col>
                    <xdr:colOff>0</xdr:colOff>
                    <xdr:row>16</xdr:row>
                    <xdr:rowOff>123825</xdr:rowOff>
                  </from>
                  <to>
                    <xdr:col>6</xdr:col>
                    <xdr:colOff>0</xdr:colOff>
                    <xdr:row>16</xdr:row>
                    <xdr:rowOff>266700</xdr:rowOff>
                  </to>
                </anchor>
              </controlPr>
            </control>
          </mc:Choice>
        </mc:AlternateContent>
        <mc:AlternateContent xmlns:mc="http://schemas.openxmlformats.org/markup-compatibility/2006">
          <mc:Choice Requires="x14">
            <control shapeId="1236" r:id="rId65" name="Check Box 212">
              <controlPr defaultSize="0" autoFill="0" autoLine="0" autoPict="0" altText="FY12">
                <anchor moveWithCells="1">
                  <from>
                    <xdr:col>2</xdr:col>
                    <xdr:colOff>1066800</xdr:colOff>
                    <xdr:row>17</xdr:row>
                    <xdr:rowOff>57150</xdr:rowOff>
                  </from>
                  <to>
                    <xdr:col>3</xdr:col>
                    <xdr:colOff>390525</xdr:colOff>
                    <xdr:row>17</xdr:row>
                    <xdr:rowOff>323850</xdr:rowOff>
                  </to>
                </anchor>
              </controlPr>
            </control>
          </mc:Choice>
        </mc:AlternateContent>
        <mc:AlternateContent xmlns:mc="http://schemas.openxmlformats.org/markup-compatibility/2006">
          <mc:Choice Requires="x14">
            <control shapeId="1237" r:id="rId66" name="Check Box 213">
              <controlPr defaultSize="0" autoFill="0" autoLine="0" autoPict="0">
                <anchor moveWithCells="1">
                  <from>
                    <xdr:col>4</xdr:col>
                    <xdr:colOff>1323975</xdr:colOff>
                    <xdr:row>42</xdr:row>
                    <xdr:rowOff>9525</xdr:rowOff>
                  </from>
                  <to>
                    <xdr:col>5</xdr:col>
                    <xdr:colOff>581025</xdr:colOff>
                    <xdr:row>43</xdr:row>
                    <xdr:rowOff>9525</xdr:rowOff>
                  </to>
                </anchor>
              </controlPr>
            </control>
          </mc:Choice>
        </mc:AlternateContent>
        <mc:AlternateContent xmlns:mc="http://schemas.openxmlformats.org/markup-compatibility/2006">
          <mc:Choice Requires="x14">
            <control shapeId="1238" r:id="rId67" name="Check Box 214">
              <controlPr defaultSize="0" autoFill="0" autoLine="0" autoPict="0">
                <anchor moveWithCells="1">
                  <from>
                    <xdr:col>5</xdr:col>
                    <xdr:colOff>457200</xdr:colOff>
                    <xdr:row>41</xdr:row>
                    <xdr:rowOff>704850</xdr:rowOff>
                  </from>
                  <to>
                    <xdr:col>5</xdr:col>
                    <xdr:colOff>895350</xdr:colOff>
                    <xdr:row>43</xdr:row>
                    <xdr:rowOff>0</xdr:rowOff>
                  </to>
                </anchor>
              </controlPr>
            </control>
          </mc:Choice>
        </mc:AlternateContent>
        <mc:AlternateContent xmlns:mc="http://schemas.openxmlformats.org/markup-compatibility/2006">
          <mc:Choice Requires="x14">
            <control shapeId="1240" r:id="rId68" name="Check Box 216">
              <controlPr defaultSize="0" autoFill="0" autoLine="0" autoPict="0">
                <anchor moveWithCells="1">
                  <from>
                    <xdr:col>7</xdr:col>
                    <xdr:colOff>0</xdr:colOff>
                    <xdr:row>102</xdr:row>
                    <xdr:rowOff>0</xdr:rowOff>
                  </from>
                  <to>
                    <xdr:col>7</xdr:col>
                    <xdr:colOff>0</xdr:colOff>
                    <xdr:row>102</xdr:row>
                    <xdr:rowOff>0</xdr:rowOff>
                  </to>
                </anchor>
              </controlPr>
            </control>
          </mc:Choice>
        </mc:AlternateContent>
        <mc:AlternateContent xmlns:mc="http://schemas.openxmlformats.org/markup-compatibility/2006">
          <mc:Choice Requires="x14">
            <control shapeId="1241" r:id="rId69" name="Check Box 217">
              <controlPr defaultSize="0" autoFill="0" autoLine="0" autoPict="0">
                <anchor moveWithCells="1">
                  <from>
                    <xdr:col>7</xdr:col>
                    <xdr:colOff>0</xdr:colOff>
                    <xdr:row>102</xdr:row>
                    <xdr:rowOff>0</xdr:rowOff>
                  </from>
                  <to>
                    <xdr:col>7</xdr:col>
                    <xdr:colOff>0</xdr:colOff>
                    <xdr:row>102</xdr:row>
                    <xdr:rowOff>0</xdr:rowOff>
                  </to>
                </anchor>
              </controlPr>
            </control>
          </mc:Choice>
        </mc:AlternateContent>
        <mc:AlternateContent xmlns:mc="http://schemas.openxmlformats.org/markup-compatibility/2006">
          <mc:Choice Requires="x14">
            <control shapeId="1248" r:id="rId70" name="Check Box 224">
              <controlPr defaultSize="0" autoFill="0" autoLine="0" autoPict="0">
                <anchor moveWithCells="1">
                  <from>
                    <xdr:col>7</xdr:col>
                    <xdr:colOff>0</xdr:colOff>
                    <xdr:row>64</xdr:row>
                    <xdr:rowOff>0</xdr:rowOff>
                  </from>
                  <to>
                    <xdr:col>7</xdr:col>
                    <xdr:colOff>0</xdr:colOff>
                    <xdr:row>64</xdr:row>
                    <xdr:rowOff>0</xdr:rowOff>
                  </to>
                </anchor>
              </controlPr>
            </control>
          </mc:Choice>
        </mc:AlternateContent>
        <mc:AlternateContent xmlns:mc="http://schemas.openxmlformats.org/markup-compatibility/2006">
          <mc:Choice Requires="x14">
            <control shapeId="1249" r:id="rId71" name="Check Box 225">
              <controlPr defaultSize="0" autoFill="0" autoLine="0" autoPict="0">
                <anchor moveWithCells="1">
                  <from>
                    <xdr:col>7</xdr:col>
                    <xdr:colOff>0</xdr:colOff>
                    <xdr:row>64</xdr:row>
                    <xdr:rowOff>0</xdr:rowOff>
                  </from>
                  <to>
                    <xdr:col>7</xdr:col>
                    <xdr:colOff>0</xdr:colOff>
                    <xdr:row>64</xdr:row>
                    <xdr:rowOff>0</xdr:rowOff>
                  </to>
                </anchor>
              </controlPr>
            </control>
          </mc:Choice>
        </mc:AlternateContent>
        <mc:AlternateContent xmlns:mc="http://schemas.openxmlformats.org/markup-compatibility/2006">
          <mc:Choice Requires="x14">
            <control shapeId="1253" r:id="rId72" name="Check Box 229">
              <controlPr defaultSize="0" autoFill="0" autoLine="0" autoPict="0">
                <anchor moveWithCells="1">
                  <from>
                    <xdr:col>6</xdr:col>
                    <xdr:colOff>1428750</xdr:colOff>
                    <xdr:row>58</xdr:row>
                    <xdr:rowOff>0</xdr:rowOff>
                  </from>
                  <to>
                    <xdr:col>7</xdr:col>
                    <xdr:colOff>0</xdr:colOff>
                    <xdr:row>58</xdr:row>
                    <xdr:rowOff>0</xdr:rowOff>
                  </to>
                </anchor>
              </controlPr>
            </control>
          </mc:Choice>
        </mc:AlternateContent>
        <mc:AlternateContent xmlns:mc="http://schemas.openxmlformats.org/markup-compatibility/2006">
          <mc:Choice Requires="x14">
            <control shapeId="1255" r:id="rId73" name="Check Box 231">
              <controlPr defaultSize="0" autoFill="0" autoLine="0" autoPict="0">
                <anchor moveWithCells="1">
                  <from>
                    <xdr:col>7</xdr:col>
                    <xdr:colOff>0</xdr:colOff>
                    <xdr:row>58</xdr:row>
                    <xdr:rowOff>0</xdr:rowOff>
                  </from>
                  <to>
                    <xdr:col>7</xdr:col>
                    <xdr:colOff>0</xdr:colOff>
                    <xdr:row>58</xdr:row>
                    <xdr:rowOff>0</xdr:rowOff>
                  </to>
                </anchor>
              </controlPr>
            </control>
          </mc:Choice>
        </mc:AlternateContent>
        <mc:AlternateContent xmlns:mc="http://schemas.openxmlformats.org/markup-compatibility/2006">
          <mc:Choice Requires="x14">
            <control shapeId="1257" r:id="rId74" name="Check Box 233">
              <controlPr defaultSize="0" autoFill="0" autoLine="0" autoPict="0">
                <anchor moveWithCells="1">
                  <from>
                    <xdr:col>7</xdr:col>
                    <xdr:colOff>0</xdr:colOff>
                    <xdr:row>71</xdr:row>
                    <xdr:rowOff>0</xdr:rowOff>
                  </from>
                  <to>
                    <xdr:col>7</xdr:col>
                    <xdr:colOff>0</xdr:colOff>
                    <xdr:row>71</xdr:row>
                    <xdr:rowOff>0</xdr:rowOff>
                  </to>
                </anchor>
              </controlPr>
            </control>
          </mc:Choice>
        </mc:AlternateContent>
        <mc:AlternateContent xmlns:mc="http://schemas.openxmlformats.org/markup-compatibility/2006">
          <mc:Choice Requires="x14">
            <control shapeId="1259" r:id="rId75" name="Check Box 235">
              <controlPr defaultSize="0" autoFill="0" autoLine="0" autoPict="0">
                <anchor moveWithCells="1">
                  <from>
                    <xdr:col>7</xdr:col>
                    <xdr:colOff>0</xdr:colOff>
                    <xdr:row>71</xdr:row>
                    <xdr:rowOff>0</xdr:rowOff>
                  </from>
                  <to>
                    <xdr:col>7</xdr:col>
                    <xdr:colOff>0</xdr:colOff>
                    <xdr:row>71</xdr:row>
                    <xdr:rowOff>0</xdr:rowOff>
                  </to>
                </anchor>
              </controlPr>
            </control>
          </mc:Choice>
        </mc:AlternateContent>
        <mc:AlternateContent xmlns:mc="http://schemas.openxmlformats.org/markup-compatibility/2006">
          <mc:Choice Requires="x14">
            <control shapeId="1267" r:id="rId76" name="Check Box 243">
              <controlPr defaultSize="0" autoFill="0" autoLine="0" autoPict="0">
                <anchor moveWithCells="1">
                  <from>
                    <xdr:col>6</xdr:col>
                    <xdr:colOff>76200</xdr:colOff>
                    <xdr:row>103</xdr:row>
                    <xdr:rowOff>0</xdr:rowOff>
                  </from>
                  <to>
                    <xdr:col>6</xdr:col>
                    <xdr:colOff>552450</xdr:colOff>
                    <xdr:row>104</xdr:row>
                    <xdr:rowOff>19050</xdr:rowOff>
                  </to>
                </anchor>
              </controlPr>
            </control>
          </mc:Choice>
        </mc:AlternateContent>
        <mc:AlternateContent xmlns:mc="http://schemas.openxmlformats.org/markup-compatibility/2006">
          <mc:Choice Requires="x14">
            <control shapeId="1269" r:id="rId77" name="Check Box 245">
              <controlPr defaultSize="0" autoFill="0" autoLine="0" autoPict="0">
                <anchor moveWithCells="1">
                  <from>
                    <xdr:col>7</xdr:col>
                    <xdr:colOff>0</xdr:colOff>
                    <xdr:row>110</xdr:row>
                    <xdr:rowOff>0</xdr:rowOff>
                  </from>
                  <to>
                    <xdr:col>7</xdr:col>
                    <xdr:colOff>0</xdr:colOff>
                    <xdr:row>110</xdr:row>
                    <xdr:rowOff>0</xdr:rowOff>
                  </to>
                </anchor>
              </controlPr>
            </control>
          </mc:Choice>
        </mc:AlternateContent>
        <mc:AlternateContent xmlns:mc="http://schemas.openxmlformats.org/markup-compatibility/2006">
          <mc:Choice Requires="x14">
            <control shapeId="1276" r:id="rId78" name="Check Box 252">
              <controlPr defaultSize="0" autoFill="0" autoLine="0" autoPict="0" altText="FY12">
                <anchor moveWithCells="1">
                  <from>
                    <xdr:col>5</xdr:col>
                    <xdr:colOff>723900</xdr:colOff>
                    <xdr:row>16</xdr:row>
                    <xdr:rowOff>0</xdr:rowOff>
                  </from>
                  <to>
                    <xdr:col>6</xdr:col>
                    <xdr:colOff>76200</xdr:colOff>
                    <xdr:row>16</xdr:row>
                    <xdr:rowOff>276225</xdr:rowOff>
                  </to>
                </anchor>
              </controlPr>
            </control>
          </mc:Choice>
        </mc:AlternateContent>
        <mc:AlternateContent xmlns:mc="http://schemas.openxmlformats.org/markup-compatibility/2006">
          <mc:Choice Requires="x14">
            <control shapeId="1278" r:id="rId79" name="Check Box 254">
              <controlPr defaultSize="0" autoFill="0" autoLine="0" autoPict="0">
                <anchor moveWithCells="1">
                  <from>
                    <xdr:col>5</xdr:col>
                    <xdr:colOff>152400</xdr:colOff>
                    <xdr:row>59</xdr:row>
                    <xdr:rowOff>38100</xdr:rowOff>
                  </from>
                  <to>
                    <xdr:col>5</xdr:col>
                    <xdr:colOff>809625</xdr:colOff>
                    <xdr:row>59</xdr:row>
                    <xdr:rowOff>209550</xdr:rowOff>
                  </to>
                </anchor>
              </controlPr>
            </control>
          </mc:Choice>
        </mc:AlternateContent>
        <mc:AlternateContent xmlns:mc="http://schemas.openxmlformats.org/markup-compatibility/2006">
          <mc:Choice Requires="x14">
            <control shapeId="1280" r:id="rId80" name="Check Box 256">
              <controlPr defaultSize="0" autoFill="0" autoLine="0" autoPict="0">
                <anchor moveWithCells="1">
                  <from>
                    <xdr:col>5</xdr:col>
                    <xdr:colOff>647700</xdr:colOff>
                    <xdr:row>59</xdr:row>
                    <xdr:rowOff>47625</xdr:rowOff>
                  </from>
                  <to>
                    <xdr:col>5</xdr:col>
                    <xdr:colOff>1190625</xdr:colOff>
                    <xdr:row>59</xdr:row>
                    <xdr:rowOff>219075</xdr:rowOff>
                  </to>
                </anchor>
              </controlPr>
            </control>
          </mc:Choice>
        </mc:AlternateContent>
        <mc:AlternateContent xmlns:mc="http://schemas.openxmlformats.org/markup-compatibility/2006">
          <mc:Choice Requires="x14">
            <control shapeId="1282" r:id="rId81" name="Check Box 258">
              <controlPr defaultSize="0" autoFill="0" autoLine="0" autoPict="0">
                <anchor moveWithCells="1">
                  <from>
                    <xdr:col>6</xdr:col>
                    <xdr:colOff>66675</xdr:colOff>
                    <xdr:row>60</xdr:row>
                    <xdr:rowOff>47625</xdr:rowOff>
                  </from>
                  <to>
                    <xdr:col>6</xdr:col>
                    <xdr:colOff>619125</xdr:colOff>
                    <xdr:row>60</xdr:row>
                    <xdr:rowOff>209550</xdr:rowOff>
                  </to>
                </anchor>
              </controlPr>
            </control>
          </mc:Choice>
        </mc:AlternateContent>
        <mc:AlternateContent xmlns:mc="http://schemas.openxmlformats.org/markup-compatibility/2006">
          <mc:Choice Requires="x14">
            <control shapeId="1284" r:id="rId82" name="Check Box 260">
              <controlPr defaultSize="0" autoFill="0" autoLine="0" autoPict="0">
                <anchor moveWithCells="1">
                  <from>
                    <xdr:col>6</xdr:col>
                    <xdr:colOff>600075</xdr:colOff>
                    <xdr:row>60</xdr:row>
                    <xdr:rowOff>47625</xdr:rowOff>
                  </from>
                  <to>
                    <xdr:col>6</xdr:col>
                    <xdr:colOff>1143000</xdr:colOff>
                    <xdr:row>60</xdr:row>
                    <xdr:rowOff>219075</xdr:rowOff>
                  </to>
                </anchor>
              </controlPr>
            </control>
          </mc:Choice>
        </mc:AlternateContent>
        <mc:AlternateContent xmlns:mc="http://schemas.openxmlformats.org/markup-compatibility/2006">
          <mc:Choice Requires="x14">
            <control shapeId="1286" r:id="rId83" name="Check Box 262">
              <controlPr defaultSize="0" autoFill="0" autoLine="0" autoPict="0">
                <anchor moveWithCells="1">
                  <from>
                    <xdr:col>6</xdr:col>
                    <xdr:colOff>533400</xdr:colOff>
                    <xdr:row>63</xdr:row>
                    <xdr:rowOff>38100</xdr:rowOff>
                  </from>
                  <to>
                    <xdr:col>6</xdr:col>
                    <xdr:colOff>1076325</xdr:colOff>
                    <xdr:row>63</xdr:row>
                    <xdr:rowOff>571500</xdr:rowOff>
                  </to>
                </anchor>
              </controlPr>
            </control>
          </mc:Choice>
        </mc:AlternateContent>
        <mc:AlternateContent xmlns:mc="http://schemas.openxmlformats.org/markup-compatibility/2006">
          <mc:Choice Requires="x14">
            <control shapeId="1287" r:id="rId84" name="Check Box 263">
              <controlPr defaultSize="0" autoFill="0" autoLine="0" autoPict="0">
                <anchor moveWithCells="1">
                  <from>
                    <xdr:col>6</xdr:col>
                    <xdr:colOff>57150</xdr:colOff>
                    <xdr:row>63</xdr:row>
                    <xdr:rowOff>19050</xdr:rowOff>
                  </from>
                  <to>
                    <xdr:col>6</xdr:col>
                    <xdr:colOff>571500</xdr:colOff>
                    <xdr:row>64</xdr:row>
                    <xdr:rowOff>0</xdr:rowOff>
                  </to>
                </anchor>
              </controlPr>
            </control>
          </mc:Choice>
        </mc:AlternateContent>
        <mc:AlternateContent xmlns:mc="http://schemas.openxmlformats.org/markup-compatibility/2006">
          <mc:Choice Requires="x14">
            <control shapeId="1293" r:id="rId85" name="Check Box 269">
              <controlPr defaultSize="0" autoFill="0" autoLine="0" autoPict="0">
                <anchor moveWithCells="1">
                  <from>
                    <xdr:col>5</xdr:col>
                    <xdr:colOff>952500</xdr:colOff>
                    <xdr:row>44</xdr:row>
                    <xdr:rowOff>9525</xdr:rowOff>
                  </from>
                  <to>
                    <xdr:col>6</xdr:col>
                    <xdr:colOff>114300</xdr:colOff>
                    <xdr:row>44</xdr:row>
                    <xdr:rowOff>257175</xdr:rowOff>
                  </to>
                </anchor>
              </controlPr>
            </control>
          </mc:Choice>
        </mc:AlternateContent>
        <mc:AlternateContent xmlns:mc="http://schemas.openxmlformats.org/markup-compatibility/2006">
          <mc:Choice Requires="x14">
            <control shapeId="1294" r:id="rId86" name="Check Box 270">
              <controlPr defaultSize="0" autoFill="0" autoLine="0" autoPict="0">
                <anchor moveWithCells="1">
                  <from>
                    <xdr:col>6</xdr:col>
                    <xdr:colOff>447675</xdr:colOff>
                    <xdr:row>45</xdr:row>
                    <xdr:rowOff>0</xdr:rowOff>
                  </from>
                  <to>
                    <xdr:col>6</xdr:col>
                    <xdr:colOff>866775</xdr:colOff>
                    <xdr:row>46</xdr:row>
                    <xdr:rowOff>9525</xdr:rowOff>
                  </to>
                </anchor>
              </controlPr>
            </control>
          </mc:Choice>
        </mc:AlternateContent>
        <mc:AlternateContent xmlns:mc="http://schemas.openxmlformats.org/markup-compatibility/2006">
          <mc:Choice Requires="x14">
            <control shapeId="1297" r:id="rId87" name="Check Box 273">
              <controlPr defaultSize="0" autoFill="0" autoLine="0" autoPict="0">
                <anchor moveWithCells="1">
                  <from>
                    <xdr:col>6</xdr:col>
                    <xdr:colOff>447675</xdr:colOff>
                    <xdr:row>68</xdr:row>
                    <xdr:rowOff>0</xdr:rowOff>
                  </from>
                  <to>
                    <xdr:col>6</xdr:col>
                    <xdr:colOff>866775</xdr:colOff>
                    <xdr:row>68</xdr:row>
                    <xdr:rowOff>409575</xdr:rowOff>
                  </to>
                </anchor>
              </controlPr>
            </control>
          </mc:Choice>
        </mc:AlternateContent>
        <mc:AlternateContent xmlns:mc="http://schemas.openxmlformats.org/markup-compatibility/2006">
          <mc:Choice Requires="x14">
            <control shapeId="1298" r:id="rId88" name="Check Box 274">
              <controlPr defaultSize="0" autoFill="0" autoLine="0" autoPict="0">
                <anchor moveWithCells="1">
                  <from>
                    <xdr:col>5</xdr:col>
                    <xdr:colOff>1228725</xdr:colOff>
                    <xdr:row>68</xdr:row>
                    <xdr:rowOff>0</xdr:rowOff>
                  </from>
                  <to>
                    <xdr:col>6</xdr:col>
                    <xdr:colOff>390525</xdr:colOff>
                    <xdr:row>68</xdr:row>
                    <xdr:rowOff>409575</xdr:rowOff>
                  </to>
                </anchor>
              </controlPr>
            </control>
          </mc:Choice>
        </mc:AlternateContent>
        <mc:AlternateContent xmlns:mc="http://schemas.openxmlformats.org/markup-compatibility/2006">
          <mc:Choice Requires="x14">
            <control shapeId="1300" r:id="rId89" name="Check Box 276">
              <controlPr defaultSize="0" autoFill="0" autoLine="0" autoPict="0">
                <anchor moveWithCells="1">
                  <from>
                    <xdr:col>6</xdr:col>
                    <xdr:colOff>581025</xdr:colOff>
                    <xdr:row>71</xdr:row>
                    <xdr:rowOff>19050</xdr:rowOff>
                  </from>
                  <to>
                    <xdr:col>6</xdr:col>
                    <xdr:colOff>1019175</xdr:colOff>
                    <xdr:row>71</xdr:row>
                    <xdr:rowOff>400050</xdr:rowOff>
                  </to>
                </anchor>
              </controlPr>
            </control>
          </mc:Choice>
        </mc:AlternateContent>
        <mc:AlternateContent xmlns:mc="http://schemas.openxmlformats.org/markup-compatibility/2006">
          <mc:Choice Requires="x14">
            <control shapeId="1305" r:id="rId90" name="Check Box 281">
              <controlPr defaultSize="0" autoFill="0" autoLine="0" autoPict="0">
                <anchor moveWithCells="1">
                  <from>
                    <xdr:col>6</xdr:col>
                    <xdr:colOff>561975</xdr:colOff>
                    <xdr:row>103</xdr:row>
                    <xdr:rowOff>38100</xdr:rowOff>
                  </from>
                  <to>
                    <xdr:col>6</xdr:col>
                    <xdr:colOff>1152525</xdr:colOff>
                    <xdr:row>103</xdr:row>
                    <xdr:rowOff>495300</xdr:rowOff>
                  </to>
                </anchor>
              </controlPr>
            </control>
          </mc:Choice>
        </mc:AlternateContent>
        <mc:AlternateContent xmlns:mc="http://schemas.openxmlformats.org/markup-compatibility/2006">
          <mc:Choice Requires="x14">
            <control shapeId="1306" r:id="rId91" name="Check Box 282">
              <controlPr defaultSize="0" autoFill="0" autoLine="0" autoPict="0">
                <anchor moveWithCells="1">
                  <from>
                    <xdr:col>4</xdr:col>
                    <xdr:colOff>504825</xdr:colOff>
                    <xdr:row>6</xdr:row>
                    <xdr:rowOff>0</xdr:rowOff>
                  </from>
                  <to>
                    <xdr:col>5</xdr:col>
                    <xdr:colOff>104775</xdr:colOff>
                    <xdr:row>7</xdr:row>
                    <xdr:rowOff>0</xdr:rowOff>
                  </to>
                </anchor>
              </controlPr>
            </control>
          </mc:Choice>
        </mc:AlternateContent>
        <mc:AlternateContent xmlns:mc="http://schemas.openxmlformats.org/markup-compatibility/2006">
          <mc:Choice Requires="x14">
            <control shapeId="1307" r:id="rId92" name="Check Box 283">
              <controlPr defaultSize="0" autoFill="0" autoLine="0" autoPict="0">
                <anchor moveWithCells="1">
                  <from>
                    <xdr:col>6</xdr:col>
                    <xdr:colOff>142875</xdr:colOff>
                    <xdr:row>45</xdr:row>
                    <xdr:rowOff>247650</xdr:rowOff>
                  </from>
                  <to>
                    <xdr:col>6</xdr:col>
                    <xdr:colOff>619125</xdr:colOff>
                    <xdr:row>46</xdr:row>
                    <xdr:rowOff>257175</xdr:rowOff>
                  </to>
                </anchor>
              </controlPr>
            </control>
          </mc:Choice>
        </mc:AlternateContent>
        <mc:AlternateContent xmlns:mc="http://schemas.openxmlformats.org/markup-compatibility/2006">
          <mc:Choice Requires="x14">
            <control shapeId="1308" r:id="rId93" name="Check Box 284">
              <controlPr defaultSize="0" autoFill="0" autoLine="0" autoPict="0">
                <anchor moveWithCells="1">
                  <from>
                    <xdr:col>6</xdr:col>
                    <xdr:colOff>685800</xdr:colOff>
                    <xdr:row>45</xdr:row>
                    <xdr:rowOff>257175</xdr:rowOff>
                  </from>
                  <to>
                    <xdr:col>6</xdr:col>
                    <xdr:colOff>1104900</xdr:colOff>
                    <xdr:row>47</xdr:row>
                    <xdr:rowOff>0</xdr:rowOff>
                  </to>
                </anchor>
              </controlPr>
            </control>
          </mc:Choice>
        </mc:AlternateContent>
        <mc:AlternateContent xmlns:mc="http://schemas.openxmlformats.org/markup-compatibility/2006">
          <mc:Choice Requires="x14">
            <control shapeId="1312" r:id="rId94" name="Check Box 288">
              <controlPr defaultSize="0" autoFill="0" autoLine="0" autoPict="0">
                <anchor moveWithCells="1">
                  <from>
                    <xdr:col>5</xdr:col>
                    <xdr:colOff>723900</xdr:colOff>
                    <xdr:row>15</xdr:row>
                    <xdr:rowOff>47625</xdr:rowOff>
                  </from>
                  <to>
                    <xdr:col>6</xdr:col>
                    <xdr:colOff>85725</xdr:colOff>
                    <xdr:row>15</xdr:row>
                    <xdr:rowOff>323850</xdr:rowOff>
                  </to>
                </anchor>
              </controlPr>
            </control>
          </mc:Choice>
        </mc:AlternateContent>
        <mc:AlternateContent xmlns:mc="http://schemas.openxmlformats.org/markup-compatibility/2006">
          <mc:Choice Requires="x14">
            <control shapeId="1316" r:id="rId95" name="Check Box 292">
              <controlPr defaultSize="0" autoFill="0" autoLine="0" autoPict="0" altText="FY12">
                <anchor moveWithCells="1">
                  <from>
                    <xdr:col>3</xdr:col>
                    <xdr:colOff>428625</xdr:colOff>
                    <xdr:row>17</xdr:row>
                    <xdr:rowOff>66675</xdr:rowOff>
                  </from>
                  <to>
                    <xdr:col>4</xdr:col>
                    <xdr:colOff>438150</xdr:colOff>
                    <xdr:row>17</xdr:row>
                    <xdr:rowOff>304800</xdr:rowOff>
                  </to>
                </anchor>
              </controlPr>
            </control>
          </mc:Choice>
        </mc:AlternateContent>
        <mc:AlternateContent xmlns:mc="http://schemas.openxmlformats.org/markup-compatibility/2006">
          <mc:Choice Requires="x14">
            <control shapeId="1320" r:id="rId96" name="Check Box 296">
              <controlPr defaultSize="0" autoFill="0" autoLine="0" autoPict="0">
                <anchor moveWithCells="1">
                  <from>
                    <xdr:col>6</xdr:col>
                    <xdr:colOff>95250</xdr:colOff>
                    <xdr:row>70</xdr:row>
                    <xdr:rowOff>133350</xdr:rowOff>
                  </from>
                  <to>
                    <xdr:col>6</xdr:col>
                    <xdr:colOff>609600</xdr:colOff>
                    <xdr:row>70</xdr:row>
                    <xdr:rowOff>533400</xdr:rowOff>
                  </to>
                </anchor>
              </controlPr>
            </control>
          </mc:Choice>
        </mc:AlternateContent>
        <mc:AlternateContent xmlns:mc="http://schemas.openxmlformats.org/markup-compatibility/2006">
          <mc:Choice Requires="x14">
            <control shapeId="1323" r:id="rId97" name="Check Box 299">
              <controlPr defaultSize="0" autoFill="0" autoLine="0" autoPict="0">
                <anchor moveWithCells="1">
                  <from>
                    <xdr:col>6</xdr:col>
                    <xdr:colOff>581025</xdr:colOff>
                    <xdr:row>70</xdr:row>
                    <xdr:rowOff>133350</xdr:rowOff>
                  </from>
                  <to>
                    <xdr:col>6</xdr:col>
                    <xdr:colOff>1019175</xdr:colOff>
                    <xdr:row>70</xdr:row>
                    <xdr:rowOff>514350</xdr:rowOff>
                  </to>
                </anchor>
              </controlPr>
            </control>
          </mc:Choice>
        </mc:AlternateContent>
        <mc:AlternateContent xmlns:mc="http://schemas.openxmlformats.org/markup-compatibility/2006">
          <mc:Choice Requires="x14">
            <control shapeId="1328" r:id="rId98" name="Check Box 304">
              <controlPr defaultSize="0" autoFill="0" autoLine="0" autoPict="0">
                <anchor moveWithCells="1">
                  <from>
                    <xdr:col>6</xdr:col>
                    <xdr:colOff>190500</xdr:colOff>
                    <xdr:row>57</xdr:row>
                    <xdr:rowOff>171450</xdr:rowOff>
                  </from>
                  <to>
                    <xdr:col>6</xdr:col>
                    <xdr:colOff>647700</xdr:colOff>
                    <xdr:row>57</xdr:row>
                    <xdr:rowOff>428625</xdr:rowOff>
                  </to>
                </anchor>
              </controlPr>
            </control>
          </mc:Choice>
        </mc:AlternateContent>
        <mc:AlternateContent xmlns:mc="http://schemas.openxmlformats.org/markup-compatibility/2006">
          <mc:Choice Requires="x14">
            <control shapeId="1330" r:id="rId99" name="Check Box 306">
              <controlPr defaultSize="0" autoFill="0" autoLine="0" autoPict="0">
                <anchor moveWithCells="1">
                  <from>
                    <xdr:col>6</xdr:col>
                    <xdr:colOff>828675</xdr:colOff>
                    <xdr:row>57</xdr:row>
                    <xdr:rowOff>171450</xdr:rowOff>
                  </from>
                  <to>
                    <xdr:col>6</xdr:col>
                    <xdr:colOff>1266825</xdr:colOff>
                    <xdr:row>57</xdr:row>
                    <xdr:rowOff>419100</xdr:rowOff>
                  </to>
                </anchor>
              </controlPr>
            </control>
          </mc:Choice>
        </mc:AlternateContent>
        <mc:AlternateContent xmlns:mc="http://schemas.openxmlformats.org/markup-compatibility/2006">
          <mc:Choice Requires="x14">
            <control shapeId="1332" r:id="rId100" name="Check Box 308">
              <controlPr defaultSize="0" autoFill="0" autoLine="0" autoPict="0">
                <anchor moveWithCells="1">
                  <from>
                    <xdr:col>6</xdr:col>
                    <xdr:colOff>95250</xdr:colOff>
                    <xdr:row>73</xdr:row>
                    <xdr:rowOff>9525</xdr:rowOff>
                  </from>
                  <to>
                    <xdr:col>6</xdr:col>
                    <xdr:colOff>609600</xdr:colOff>
                    <xdr:row>73</xdr:row>
                    <xdr:rowOff>409575</xdr:rowOff>
                  </to>
                </anchor>
              </controlPr>
            </control>
          </mc:Choice>
        </mc:AlternateContent>
        <mc:AlternateContent xmlns:mc="http://schemas.openxmlformats.org/markup-compatibility/2006">
          <mc:Choice Requires="x14">
            <control shapeId="1333" r:id="rId101" name="Check Box 309">
              <controlPr defaultSize="0" autoFill="0" autoLine="0" autoPict="0">
                <anchor moveWithCells="1">
                  <from>
                    <xdr:col>6</xdr:col>
                    <xdr:colOff>581025</xdr:colOff>
                    <xdr:row>73</xdr:row>
                    <xdr:rowOff>19050</xdr:rowOff>
                  </from>
                  <to>
                    <xdr:col>6</xdr:col>
                    <xdr:colOff>1019175</xdr:colOff>
                    <xdr:row>73</xdr:row>
                    <xdr:rowOff>400050</xdr:rowOff>
                  </to>
                </anchor>
              </controlPr>
            </control>
          </mc:Choice>
        </mc:AlternateContent>
        <mc:AlternateContent xmlns:mc="http://schemas.openxmlformats.org/markup-compatibility/2006">
          <mc:Choice Requires="x14">
            <control shapeId="1334" r:id="rId102" name="Check Box 310">
              <controlPr defaultSize="0" autoFill="0" autoLine="0" autoPict="0">
                <anchor moveWithCells="1">
                  <from>
                    <xdr:col>6</xdr:col>
                    <xdr:colOff>95250</xdr:colOff>
                    <xdr:row>77</xdr:row>
                    <xdr:rowOff>9525</xdr:rowOff>
                  </from>
                  <to>
                    <xdr:col>6</xdr:col>
                    <xdr:colOff>609600</xdr:colOff>
                    <xdr:row>77</xdr:row>
                    <xdr:rowOff>314325</xdr:rowOff>
                  </to>
                </anchor>
              </controlPr>
            </control>
          </mc:Choice>
        </mc:AlternateContent>
        <mc:AlternateContent xmlns:mc="http://schemas.openxmlformats.org/markup-compatibility/2006">
          <mc:Choice Requires="x14">
            <control shapeId="1335" r:id="rId103" name="Check Box 311">
              <controlPr defaultSize="0" autoFill="0" autoLine="0" autoPict="0">
                <anchor moveWithCells="1">
                  <from>
                    <xdr:col>6</xdr:col>
                    <xdr:colOff>581025</xdr:colOff>
                    <xdr:row>77</xdr:row>
                    <xdr:rowOff>19050</xdr:rowOff>
                  </from>
                  <to>
                    <xdr:col>6</xdr:col>
                    <xdr:colOff>1019175</xdr:colOff>
                    <xdr:row>77</xdr:row>
                    <xdr:rowOff>314325</xdr:rowOff>
                  </to>
                </anchor>
              </controlPr>
            </control>
          </mc:Choice>
        </mc:AlternateContent>
        <mc:AlternateContent xmlns:mc="http://schemas.openxmlformats.org/markup-compatibility/2006">
          <mc:Choice Requires="x14">
            <control shapeId="1336" r:id="rId104" name="Check Box 312">
              <controlPr defaultSize="0" autoFill="0" autoLine="0" autoPict="0">
                <anchor moveWithCells="1">
                  <from>
                    <xdr:col>6</xdr:col>
                    <xdr:colOff>95250</xdr:colOff>
                    <xdr:row>78</xdr:row>
                    <xdr:rowOff>9525</xdr:rowOff>
                  </from>
                  <to>
                    <xdr:col>6</xdr:col>
                    <xdr:colOff>609600</xdr:colOff>
                    <xdr:row>78</xdr:row>
                    <xdr:rowOff>409575</xdr:rowOff>
                  </to>
                </anchor>
              </controlPr>
            </control>
          </mc:Choice>
        </mc:AlternateContent>
        <mc:AlternateContent xmlns:mc="http://schemas.openxmlformats.org/markup-compatibility/2006">
          <mc:Choice Requires="x14">
            <control shapeId="1337" r:id="rId105" name="Check Box 313">
              <controlPr defaultSize="0" autoFill="0" autoLine="0" autoPict="0">
                <anchor moveWithCells="1">
                  <from>
                    <xdr:col>6</xdr:col>
                    <xdr:colOff>581025</xdr:colOff>
                    <xdr:row>78</xdr:row>
                    <xdr:rowOff>19050</xdr:rowOff>
                  </from>
                  <to>
                    <xdr:col>6</xdr:col>
                    <xdr:colOff>1019175</xdr:colOff>
                    <xdr:row>78</xdr:row>
                    <xdr:rowOff>400050</xdr:rowOff>
                  </to>
                </anchor>
              </controlPr>
            </control>
          </mc:Choice>
        </mc:AlternateContent>
        <mc:AlternateContent xmlns:mc="http://schemas.openxmlformats.org/markup-compatibility/2006">
          <mc:Choice Requires="x14">
            <control shapeId="1340" r:id="rId106" name="Check Box 316">
              <controlPr defaultSize="0" autoFill="0" autoLine="0" autoPict="0">
                <anchor moveWithCells="1">
                  <from>
                    <xdr:col>5</xdr:col>
                    <xdr:colOff>85725</xdr:colOff>
                    <xdr:row>80</xdr:row>
                    <xdr:rowOff>76200</xdr:rowOff>
                  </from>
                  <to>
                    <xdr:col>5</xdr:col>
                    <xdr:colOff>600075</xdr:colOff>
                    <xdr:row>81</xdr:row>
                    <xdr:rowOff>0</xdr:rowOff>
                  </to>
                </anchor>
              </controlPr>
            </control>
          </mc:Choice>
        </mc:AlternateContent>
        <mc:AlternateContent xmlns:mc="http://schemas.openxmlformats.org/markup-compatibility/2006">
          <mc:Choice Requires="x14">
            <control shapeId="1341" r:id="rId107" name="Check Box 317">
              <controlPr defaultSize="0" autoFill="0" autoLine="0" autoPict="0">
                <anchor moveWithCells="1">
                  <from>
                    <xdr:col>5</xdr:col>
                    <xdr:colOff>581025</xdr:colOff>
                    <xdr:row>80</xdr:row>
                    <xdr:rowOff>76200</xdr:rowOff>
                  </from>
                  <to>
                    <xdr:col>5</xdr:col>
                    <xdr:colOff>1047750</xdr:colOff>
                    <xdr:row>81</xdr:row>
                    <xdr:rowOff>0</xdr:rowOff>
                  </to>
                </anchor>
              </controlPr>
            </control>
          </mc:Choice>
        </mc:AlternateContent>
        <mc:AlternateContent xmlns:mc="http://schemas.openxmlformats.org/markup-compatibility/2006">
          <mc:Choice Requires="x14">
            <control shapeId="1343" r:id="rId108" name="Check Box 319">
              <controlPr defaultSize="0" autoFill="0" autoLine="0" autoPict="0">
                <anchor moveWithCells="1">
                  <from>
                    <xdr:col>2</xdr:col>
                    <xdr:colOff>95250</xdr:colOff>
                    <xdr:row>116</xdr:row>
                    <xdr:rowOff>19050</xdr:rowOff>
                  </from>
                  <to>
                    <xdr:col>2</xdr:col>
                    <xdr:colOff>571500</xdr:colOff>
                    <xdr:row>117</xdr:row>
                    <xdr:rowOff>9525</xdr:rowOff>
                  </to>
                </anchor>
              </controlPr>
            </control>
          </mc:Choice>
        </mc:AlternateContent>
        <mc:AlternateContent xmlns:mc="http://schemas.openxmlformats.org/markup-compatibility/2006">
          <mc:Choice Requires="x14">
            <control shapeId="1344" r:id="rId109" name="Check Box 320">
              <controlPr defaultSize="0" autoFill="0" autoLine="0" autoPict="0">
                <anchor moveWithCells="1">
                  <from>
                    <xdr:col>2</xdr:col>
                    <xdr:colOff>704850</xdr:colOff>
                    <xdr:row>116</xdr:row>
                    <xdr:rowOff>57150</xdr:rowOff>
                  </from>
                  <to>
                    <xdr:col>2</xdr:col>
                    <xdr:colOff>1219200</xdr:colOff>
                    <xdr:row>117</xdr:row>
                    <xdr:rowOff>0</xdr:rowOff>
                  </to>
                </anchor>
              </controlPr>
            </control>
          </mc:Choice>
        </mc:AlternateContent>
        <mc:AlternateContent xmlns:mc="http://schemas.openxmlformats.org/markup-compatibility/2006">
          <mc:Choice Requires="x14">
            <control shapeId="1345" r:id="rId110" name="Check Box 321">
              <controlPr defaultSize="0" autoFill="0" autoLine="0" autoPict="0">
                <anchor moveWithCells="1">
                  <from>
                    <xdr:col>2</xdr:col>
                    <xdr:colOff>95250</xdr:colOff>
                    <xdr:row>119</xdr:row>
                    <xdr:rowOff>0</xdr:rowOff>
                  </from>
                  <to>
                    <xdr:col>2</xdr:col>
                    <xdr:colOff>571500</xdr:colOff>
                    <xdr:row>119</xdr:row>
                    <xdr:rowOff>352425</xdr:rowOff>
                  </to>
                </anchor>
              </controlPr>
            </control>
          </mc:Choice>
        </mc:AlternateContent>
        <mc:AlternateContent xmlns:mc="http://schemas.openxmlformats.org/markup-compatibility/2006">
          <mc:Choice Requires="x14">
            <control shapeId="1346" r:id="rId111" name="Check Box 322">
              <controlPr defaultSize="0" autoFill="0" autoLine="0" autoPict="0">
                <anchor moveWithCells="1">
                  <from>
                    <xdr:col>2</xdr:col>
                    <xdr:colOff>704850</xdr:colOff>
                    <xdr:row>119</xdr:row>
                    <xdr:rowOff>28575</xdr:rowOff>
                  </from>
                  <to>
                    <xdr:col>2</xdr:col>
                    <xdr:colOff>1219200</xdr:colOff>
                    <xdr:row>119</xdr:row>
                    <xdr:rowOff>333375</xdr:rowOff>
                  </to>
                </anchor>
              </controlPr>
            </control>
          </mc:Choice>
        </mc:AlternateContent>
        <mc:AlternateContent xmlns:mc="http://schemas.openxmlformats.org/markup-compatibility/2006">
          <mc:Choice Requires="x14">
            <control shapeId="1349" r:id="rId112" name="Check Box 325">
              <controlPr defaultSize="0" autoFill="0" autoLine="0" autoPict="0" altText="FY12">
                <anchor moveWithCells="1">
                  <from>
                    <xdr:col>4</xdr:col>
                    <xdr:colOff>476250</xdr:colOff>
                    <xdr:row>17</xdr:row>
                    <xdr:rowOff>76200</xdr:rowOff>
                  </from>
                  <to>
                    <xdr:col>4</xdr:col>
                    <xdr:colOff>990600</xdr:colOff>
                    <xdr:row>17</xdr:row>
                    <xdr:rowOff>314325</xdr:rowOff>
                  </to>
                </anchor>
              </controlPr>
            </control>
          </mc:Choice>
        </mc:AlternateContent>
        <mc:AlternateContent xmlns:mc="http://schemas.openxmlformats.org/markup-compatibility/2006">
          <mc:Choice Requires="x14">
            <control shapeId="1350" r:id="rId113" name="Check Box 326">
              <controlPr defaultSize="0" autoFill="0" autoLine="0" autoPict="0">
                <anchor moveWithCells="1">
                  <from>
                    <xdr:col>5</xdr:col>
                    <xdr:colOff>228600</xdr:colOff>
                    <xdr:row>38</xdr:row>
                    <xdr:rowOff>9525</xdr:rowOff>
                  </from>
                  <to>
                    <xdr:col>5</xdr:col>
                    <xdr:colOff>657225</xdr:colOff>
                    <xdr:row>38</xdr:row>
                    <xdr:rowOff>247650</xdr:rowOff>
                  </to>
                </anchor>
              </controlPr>
            </control>
          </mc:Choice>
        </mc:AlternateContent>
        <mc:AlternateContent xmlns:mc="http://schemas.openxmlformats.org/markup-compatibility/2006">
          <mc:Choice Requires="x14">
            <control shapeId="1351" r:id="rId114" name="Check Box 327">
              <controlPr defaultSize="0" autoFill="0" autoLine="0" autoPict="0">
                <anchor moveWithCells="1">
                  <from>
                    <xdr:col>6</xdr:col>
                    <xdr:colOff>228600</xdr:colOff>
                    <xdr:row>67</xdr:row>
                    <xdr:rowOff>76200</xdr:rowOff>
                  </from>
                  <to>
                    <xdr:col>6</xdr:col>
                    <xdr:colOff>647700</xdr:colOff>
                    <xdr:row>67</xdr:row>
                    <xdr:rowOff>485775</xdr:rowOff>
                  </to>
                </anchor>
              </controlPr>
            </control>
          </mc:Choice>
        </mc:AlternateContent>
        <mc:AlternateContent xmlns:mc="http://schemas.openxmlformats.org/markup-compatibility/2006">
          <mc:Choice Requires="x14">
            <control shapeId="1352" r:id="rId115" name="Check Box 328">
              <controlPr defaultSize="0" autoFill="0" autoLine="0" autoPict="0">
                <anchor moveWithCells="1">
                  <from>
                    <xdr:col>6</xdr:col>
                    <xdr:colOff>723900</xdr:colOff>
                    <xdr:row>67</xdr:row>
                    <xdr:rowOff>76200</xdr:rowOff>
                  </from>
                  <to>
                    <xdr:col>6</xdr:col>
                    <xdr:colOff>1143000</xdr:colOff>
                    <xdr:row>67</xdr:row>
                    <xdr:rowOff>485775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Table2!$AC$2:$AC$30</xm:f>
          </x14:formula1>
          <xm:sqref>D94:G94</xm:sqref>
        </x14:dataValidation>
        <x14:dataValidation type="list" allowBlank="1" showInputMessage="1" showErrorMessage="1">
          <x14:formula1>
            <xm:f>Table2!$A$2:$A$16</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47"/>
    <pageSetUpPr fitToPage="1"/>
  </sheetPr>
  <dimension ref="A1:R57"/>
  <sheetViews>
    <sheetView view="pageBreakPreview" topLeftCell="A25" zoomScaleNormal="100" zoomScaleSheetLayoutView="100" workbookViewId="0">
      <selection activeCell="D29" sqref="D29:R29"/>
    </sheetView>
  </sheetViews>
  <sheetFormatPr defaultColWidth="8" defaultRowHeight="11.25" x14ac:dyDescent="0.2"/>
  <cols>
    <col min="1" max="1" width="53.140625" style="29" customWidth="1"/>
    <col min="2" max="2" width="6.28515625" style="26" customWidth="1"/>
    <col min="3" max="3" width="6" style="26" customWidth="1"/>
    <col min="4" max="4" width="5.5703125" style="26" customWidth="1"/>
    <col min="5" max="5" width="8" style="26" customWidth="1"/>
    <col min="6" max="7" width="10.5703125" style="26" customWidth="1"/>
    <col min="8" max="9" width="8" style="26" customWidth="1"/>
    <col min="10" max="10" width="4.28515625" style="26" customWidth="1"/>
    <col min="11" max="11" width="3.5703125" style="26" customWidth="1"/>
    <col min="12" max="12" width="5" style="26" customWidth="1"/>
    <col min="13" max="14" width="11.5703125" style="26" customWidth="1"/>
    <col min="15" max="15" width="8" style="26" customWidth="1"/>
    <col min="16" max="16" width="9.42578125" style="26" customWidth="1"/>
    <col min="17" max="17" width="4.140625" style="26" customWidth="1"/>
    <col min="18" max="18" width="7.85546875" style="26" customWidth="1"/>
    <col min="19" max="16384" width="8" style="26"/>
  </cols>
  <sheetData>
    <row r="1" spans="1:18" ht="11.25" customHeight="1" x14ac:dyDescent="0.2">
      <c r="A1" s="705" t="s">
        <v>555</v>
      </c>
      <c r="C1" s="708"/>
    </row>
    <row r="2" spans="1:18" ht="11.25" customHeight="1" x14ac:dyDescent="0.2">
      <c r="A2" s="705"/>
      <c r="C2" s="709"/>
    </row>
    <row r="3" spans="1:18" ht="11.25" customHeight="1" x14ac:dyDescent="0.2">
      <c r="A3" s="705"/>
    </row>
    <row r="4" spans="1:18" ht="81.75" customHeight="1" x14ac:dyDescent="0.2">
      <c r="A4" s="705"/>
      <c r="C4" s="27"/>
      <c r="D4" s="707"/>
      <c r="E4" s="707"/>
      <c r="F4" s="706" t="s">
        <v>623</v>
      </c>
      <c r="G4" s="706"/>
      <c r="H4" s="706"/>
      <c r="I4" s="706"/>
      <c r="J4" s="706"/>
      <c r="K4" s="706"/>
      <c r="L4" s="706"/>
      <c r="M4" s="706"/>
      <c r="N4" s="706"/>
      <c r="O4" s="706"/>
      <c r="P4" s="706"/>
      <c r="Q4" s="706"/>
    </row>
    <row r="5" spans="1:18" ht="33.75" customHeight="1" x14ac:dyDescent="0.2">
      <c r="A5" s="705"/>
      <c r="D5" s="710" t="s">
        <v>54</v>
      </c>
      <c r="E5" s="710"/>
      <c r="F5" s="710"/>
      <c r="G5" s="711">
        <f ca="1">TODAY()</f>
        <v>45273</v>
      </c>
      <c r="H5" s="711"/>
      <c r="I5" s="711"/>
      <c r="J5" s="711"/>
      <c r="K5" s="711"/>
      <c r="L5" s="711"/>
      <c r="M5" s="711"/>
      <c r="N5" s="711"/>
      <c r="O5" s="711"/>
      <c r="P5" s="710"/>
      <c r="Q5" s="710"/>
      <c r="R5" s="710"/>
    </row>
    <row r="6" spans="1:18" ht="19.5" customHeight="1" x14ac:dyDescent="0.2">
      <c r="C6" s="28"/>
      <c r="D6" s="59"/>
      <c r="E6" s="60"/>
      <c r="F6" s="60"/>
      <c r="G6" s="61"/>
      <c r="H6" s="61"/>
      <c r="I6" s="61"/>
      <c r="J6" s="61"/>
      <c r="K6" s="61"/>
      <c r="L6" s="62"/>
      <c r="M6" s="62"/>
      <c r="N6" s="62"/>
      <c r="O6" s="59"/>
      <c r="P6" s="59"/>
      <c r="Q6" s="63"/>
      <c r="R6" s="64"/>
    </row>
    <row r="7" spans="1:18" ht="19.5" customHeight="1" x14ac:dyDescent="0.2">
      <c r="C7" s="28"/>
      <c r="D7" s="59"/>
      <c r="E7" s="60"/>
      <c r="F7" s="60"/>
      <c r="G7" s="61"/>
      <c r="H7" s="61"/>
      <c r="I7" s="61"/>
      <c r="J7" s="61"/>
      <c r="K7" s="61"/>
      <c r="L7" s="62"/>
      <c r="M7" s="62"/>
      <c r="N7" s="62"/>
      <c r="O7" s="59"/>
      <c r="P7" s="59"/>
      <c r="Q7" s="63"/>
      <c r="R7" s="64"/>
    </row>
    <row r="8" spans="1:18" ht="15.75" thickBot="1" x14ac:dyDescent="0.25">
      <c r="C8" s="30"/>
      <c r="D8" s="65"/>
      <c r="E8" s="704"/>
      <c r="F8" s="704"/>
      <c r="G8" s="62"/>
      <c r="H8" s="62"/>
      <c r="I8" s="62"/>
      <c r="J8" s="62"/>
      <c r="K8" s="62"/>
      <c r="L8" s="62"/>
      <c r="M8" s="62"/>
      <c r="N8" s="62"/>
      <c r="O8" s="62"/>
      <c r="P8" s="62"/>
      <c r="Q8" s="64"/>
      <c r="R8" s="64"/>
    </row>
    <row r="9" spans="1:18" ht="14.25" customHeight="1" x14ac:dyDescent="0.2">
      <c r="A9" s="45"/>
      <c r="B9" s="46"/>
      <c r="C9" s="30"/>
      <c r="D9" s="703" t="s">
        <v>107</v>
      </c>
      <c r="E9" s="703"/>
      <c r="F9" s="703"/>
      <c r="G9" s="703"/>
      <c r="H9" s="703"/>
      <c r="I9" s="703"/>
      <c r="J9" s="703"/>
      <c r="K9" s="703"/>
      <c r="L9" s="703"/>
      <c r="M9" s="66"/>
      <c r="N9" s="64"/>
      <c r="O9" s="64"/>
      <c r="P9" s="64"/>
      <c r="Q9" s="64"/>
      <c r="R9" s="64"/>
    </row>
    <row r="10" spans="1:18" ht="14.25" customHeight="1" x14ac:dyDescent="0.2">
      <c r="A10" s="39"/>
      <c r="B10" s="30"/>
      <c r="C10" s="30"/>
      <c r="D10" s="703" t="s">
        <v>624</v>
      </c>
      <c r="E10" s="703"/>
      <c r="F10" s="703"/>
      <c r="G10" s="703"/>
      <c r="H10" s="703"/>
      <c r="I10" s="703"/>
      <c r="J10" s="703"/>
      <c r="K10" s="703"/>
      <c r="L10" s="703"/>
      <c r="M10" s="66"/>
      <c r="N10" s="64"/>
      <c r="O10" s="64"/>
      <c r="P10" s="64"/>
      <c r="Q10" s="64"/>
      <c r="R10" s="64"/>
    </row>
    <row r="11" spans="1:18" ht="14.25" x14ac:dyDescent="0.2">
      <c r="D11" s="700" t="s">
        <v>75</v>
      </c>
      <c r="E11" s="700"/>
      <c r="F11" s="700"/>
      <c r="G11" s="700"/>
      <c r="H11" s="700"/>
      <c r="I11" s="700"/>
      <c r="J11" s="700"/>
      <c r="K11" s="700"/>
      <c r="L11" s="66"/>
      <c r="M11" s="66"/>
      <c r="N11" s="64"/>
      <c r="O11" s="64"/>
      <c r="P11" s="64"/>
      <c r="Q11" s="64"/>
      <c r="R11" s="64"/>
    </row>
    <row r="12" spans="1:18" ht="14.25" x14ac:dyDescent="0.2">
      <c r="D12" s="700" t="s">
        <v>113</v>
      </c>
      <c r="E12" s="700"/>
      <c r="F12" s="700"/>
      <c r="G12" s="700"/>
      <c r="H12" s="700"/>
      <c r="I12" s="700"/>
      <c r="J12" s="700"/>
      <c r="K12" s="700"/>
      <c r="L12" s="66"/>
      <c r="M12" s="66"/>
      <c r="N12" s="64"/>
      <c r="O12" s="64"/>
      <c r="P12" s="64"/>
      <c r="Q12" s="64"/>
      <c r="R12" s="64"/>
    </row>
    <row r="13" spans="1:18" ht="14.25" x14ac:dyDescent="0.2">
      <c r="D13" s="700" t="s">
        <v>184</v>
      </c>
      <c r="E13" s="700"/>
      <c r="F13" s="700"/>
      <c r="G13" s="700"/>
      <c r="H13" s="700"/>
      <c r="I13" s="700"/>
      <c r="J13" s="700"/>
      <c r="K13" s="700"/>
      <c r="L13" s="66"/>
      <c r="M13" s="66"/>
      <c r="N13" s="64"/>
      <c r="O13" s="64"/>
      <c r="P13" s="64"/>
      <c r="Q13" s="64"/>
      <c r="R13" s="64"/>
    </row>
    <row r="14" spans="1:18" ht="14.25" x14ac:dyDescent="0.2">
      <c r="D14" s="67"/>
      <c r="E14" s="67"/>
      <c r="F14" s="67"/>
      <c r="G14" s="67"/>
      <c r="H14" s="67"/>
      <c r="I14" s="67"/>
      <c r="J14" s="66"/>
      <c r="K14" s="66"/>
      <c r="L14" s="66"/>
      <c r="M14" s="66"/>
      <c r="N14" s="64"/>
      <c r="O14" s="64"/>
      <c r="P14" s="64"/>
      <c r="Q14" s="64"/>
      <c r="R14" s="64"/>
    </row>
    <row r="15" spans="1:18" ht="14.25" x14ac:dyDescent="0.2">
      <c r="D15" s="66"/>
      <c r="E15" s="66"/>
      <c r="F15" s="66"/>
      <c r="G15" s="66"/>
      <c r="H15" s="66"/>
      <c r="I15" s="66"/>
      <c r="J15" s="66"/>
      <c r="K15" s="66"/>
      <c r="L15" s="66"/>
      <c r="M15" s="66"/>
      <c r="N15" s="64"/>
      <c r="O15" s="64"/>
      <c r="P15" s="64"/>
      <c r="Q15" s="64"/>
      <c r="R15" s="64"/>
    </row>
    <row r="16" spans="1:18" ht="15" x14ac:dyDescent="0.25">
      <c r="C16" s="32"/>
      <c r="D16" s="68" t="s">
        <v>70</v>
      </c>
      <c r="E16" s="68" t="s">
        <v>566</v>
      </c>
      <c r="F16" s="67"/>
      <c r="G16" s="67"/>
      <c r="H16" s="67"/>
      <c r="I16" s="67"/>
      <c r="J16" s="67"/>
      <c r="K16" s="67"/>
      <c r="L16" s="67"/>
      <c r="M16" s="67"/>
      <c r="N16" s="69"/>
      <c r="O16" s="69"/>
      <c r="P16" s="69"/>
      <c r="Q16" s="64"/>
      <c r="R16" s="64"/>
    </row>
    <row r="17" spans="1:18" ht="15" x14ac:dyDescent="0.25">
      <c r="C17" s="32"/>
      <c r="D17" s="68"/>
      <c r="E17" s="180" t="s">
        <v>53</v>
      </c>
      <c r="F17" s="180"/>
      <c r="G17" s="701" t="str">
        <f>IF('2. Application'!C1="","",'2. Application'!C1)</f>
        <v/>
      </c>
      <c r="H17" s="701"/>
      <c r="I17" s="701"/>
      <c r="J17" s="701"/>
      <c r="K17" s="701"/>
      <c r="L17" s="701"/>
      <c r="M17" s="701"/>
      <c r="N17" s="69"/>
      <c r="O17" s="69"/>
      <c r="P17" s="69"/>
      <c r="Q17" s="64"/>
      <c r="R17" s="64"/>
    </row>
    <row r="18" spans="1:18" ht="14.25" x14ac:dyDescent="0.2">
      <c r="D18" s="66"/>
      <c r="E18" s="700" t="s">
        <v>79</v>
      </c>
      <c r="F18" s="700"/>
      <c r="G18" s="701" t="str">
        <f>IF('2. Application'!F1="","",'2. Application'!F1)</f>
        <v/>
      </c>
      <c r="H18" s="701"/>
      <c r="I18" s="701"/>
      <c r="J18" s="701"/>
      <c r="K18" s="701"/>
      <c r="L18" s="701"/>
      <c r="M18" s="701"/>
      <c r="N18" s="69"/>
      <c r="O18" s="69"/>
      <c r="P18" s="69"/>
      <c r="Q18" s="64"/>
      <c r="R18" s="64"/>
    </row>
    <row r="19" spans="1:18" ht="12.75" customHeight="1" x14ac:dyDescent="0.2">
      <c r="D19" s="66"/>
      <c r="E19" s="700" t="s">
        <v>71</v>
      </c>
      <c r="F19" s="700"/>
      <c r="G19" s="713"/>
      <c r="H19" s="713"/>
      <c r="I19" s="713"/>
      <c r="J19" s="713"/>
      <c r="K19" s="713"/>
      <c r="L19" s="713"/>
      <c r="M19" s="713"/>
      <c r="N19" s="63"/>
      <c r="O19" s="63"/>
      <c r="P19" s="63"/>
      <c r="Q19" s="63"/>
      <c r="R19" s="63"/>
    </row>
    <row r="20" spans="1:18" ht="15" x14ac:dyDescent="0.2">
      <c r="A20" s="38"/>
      <c r="B20" s="30"/>
      <c r="D20" s="66"/>
      <c r="E20" s="70"/>
      <c r="F20" s="66"/>
      <c r="G20" s="713"/>
      <c r="H20" s="713"/>
      <c r="I20" s="713"/>
      <c r="J20" s="713"/>
      <c r="K20" s="713"/>
      <c r="L20" s="713"/>
      <c r="M20" s="713"/>
      <c r="N20" s="63"/>
      <c r="O20" s="63"/>
      <c r="P20" s="63"/>
      <c r="Q20" s="63"/>
      <c r="R20" s="63"/>
    </row>
    <row r="21" spans="1:18" ht="21.75" customHeight="1" x14ac:dyDescent="0.2">
      <c r="A21" s="38"/>
      <c r="B21" s="30"/>
      <c r="D21" s="66"/>
      <c r="E21" s="66"/>
      <c r="F21" s="66"/>
      <c r="G21" s="713"/>
      <c r="H21" s="713"/>
      <c r="I21" s="713"/>
      <c r="J21" s="713"/>
      <c r="K21" s="713"/>
      <c r="L21" s="713"/>
      <c r="M21" s="713"/>
      <c r="N21" s="64"/>
      <c r="O21" s="64"/>
      <c r="P21" s="64"/>
      <c r="Q21" s="64"/>
      <c r="R21" s="64"/>
    </row>
    <row r="22" spans="1:18" ht="14.25" x14ac:dyDescent="0.2">
      <c r="A22" s="39"/>
      <c r="B22" s="30"/>
      <c r="D22" s="71" t="s">
        <v>78</v>
      </c>
      <c r="E22" s="702" t="s">
        <v>108</v>
      </c>
      <c r="F22" s="702"/>
      <c r="G22" s="702"/>
      <c r="H22" s="702"/>
      <c r="I22" s="702"/>
      <c r="J22" s="702"/>
      <c r="K22" s="702"/>
      <c r="L22" s="702"/>
      <c r="M22" s="702"/>
      <c r="N22" s="64"/>
      <c r="O22" s="64"/>
      <c r="P22" s="64"/>
      <c r="Q22" s="64"/>
      <c r="R22" s="64"/>
    </row>
    <row r="23" spans="1:18" ht="15" thickBot="1" x14ac:dyDescent="0.25">
      <c r="A23" s="156"/>
      <c r="B23" s="47"/>
      <c r="D23" s="64"/>
      <c r="E23" s="64"/>
      <c r="F23" s="64"/>
      <c r="G23" s="64"/>
      <c r="H23" s="64"/>
      <c r="I23" s="64"/>
      <c r="J23" s="64"/>
      <c r="K23" s="64"/>
      <c r="L23" s="64"/>
      <c r="M23" s="64"/>
      <c r="N23" s="64"/>
      <c r="O23" s="64"/>
      <c r="P23" s="64"/>
      <c r="Q23" s="64"/>
      <c r="R23" s="64"/>
    </row>
    <row r="24" spans="1:18" ht="108" customHeight="1" x14ac:dyDescent="0.2">
      <c r="A24" s="712" t="s">
        <v>697</v>
      </c>
      <c r="B24" s="44"/>
      <c r="D24" s="699" t="s">
        <v>628</v>
      </c>
      <c r="E24" s="699"/>
      <c r="F24" s="699"/>
      <c r="G24" s="699"/>
      <c r="H24" s="699"/>
      <c r="I24" s="699"/>
      <c r="J24" s="699"/>
      <c r="K24" s="699"/>
      <c r="L24" s="699"/>
      <c r="M24" s="699"/>
      <c r="N24" s="699"/>
      <c r="O24" s="699"/>
      <c r="P24" s="699"/>
      <c r="Q24" s="699"/>
      <c r="R24" s="699"/>
    </row>
    <row r="25" spans="1:18" ht="105" customHeight="1" x14ac:dyDescent="0.2">
      <c r="A25" s="712"/>
      <c r="B25" s="54"/>
      <c r="D25" s="692" t="s">
        <v>840</v>
      </c>
      <c r="E25" s="692"/>
      <c r="F25" s="692"/>
      <c r="G25" s="692"/>
      <c r="H25" s="692"/>
      <c r="I25" s="692"/>
      <c r="J25" s="692"/>
      <c r="K25" s="692"/>
      <c r="L25" s="692"/>
      <c r="M25" s="692"/>
      <c r="N25" s="692"/>
      <c r="O25" s="692"/>
      <c r="P25" s="692"/>
      <c r="Q25" s="692"/>
      <c r="R25" s="692"/>
    </row>
    <row r="26" spans="1:18" ht="64.5" customHeight="1" x14ac:dyDescent="0.2">
      <c r="A26" s="712"/>
      <c r="B26" s="58"/>
      <c r="D26" s="692" t="s">
        <v>841</v>
      </c>
      <c r="E26" s="692"/>
      <c r="F26" s="692"/>
      <c r="G26" s="692"/>
      <c r="H26" s="692"/>
      <c r="I26" s="692"/>
      <c r="J26" s="692"/>
      <c r="K26" s="692"/>
      <c r="L26" s="692"/>
      <c r="M26" s="692"/>
      <c r="N26" s="692"/>
      <c r="O26" s="692"/>
      <c r="P26" s="692"/>
      <c r="Q26" s="692"/>
      <c r="R26" s="692"/>
    </row>
    <row r="27" spans="1:18" ht="118.5" customHeight="1" x14ac:dyDescent="0.2">
      <c r="A27" s="712"/>
      <c r="B27" s="44"/>
      <c r="D27" s="699" t="s">
        <v>696</v>
      </c>
      <c r="E27" s="699"/>
      <c r="F27" s="699"/>
      <c r="G27" s="699"/>
      <c r="H27" s="699"/>
      <c r="I27" s="699"/>
      <c r="J27" s="699"/>
      <c r="K27" s="699"/>
      <c r="L27" s="699"/>
      <c r="M27" s="699"/>
      <c r="N27" s="699"/>
      <c r="O27" s="699"/>
      <c r="P27" s="699"/>
      <c r="Q27" s="699"/>
      <c r="R27" s="699"/>
    </row>
    <row r="28" spans="1:18" ht="12" customHeight="1" x14ac:dyDescent="0.2">
      <c r="A28" s="106"/>
      <c r="B28" s="108"/>
      <c r="D28" s="107"/>
      <c r="E28" s="107"/>
      <c r="F28" s="107"/>
      <c r="G28" s="107"/>
      <c r="H28" s="107"/>
      <c r="I28" s="107"/>
      <c r="J28" s="107"/>
      <c r="K28" s="107"/>
      <c r="L28" s="107"/>
      <c r="M28" s="107"/>
      <c r="N28" s="107"/>
      <c r="O28" s="107"/>
      <c r="P28" s="107"/>
      <c r="Q28" s="107"/>
      <c r="R28" s="107"/>
    </row>
    <row r="29" spans="1:18" ht="57.75" customHeight="1" x14ac:dyDescent="0.2">
      <c r="A29" s="128"/>
      <c r="B29" s="127"/>
      <c r="D29" s="699" t="s">
        <v>849</v>
      </c>
      <c r="E29" s="699"/>
      <c r="F29" s="699"/>
      <c r="G29" s="699"/>
      <c r="H29" s="699"/>
      <c r="I29" s="699"/>
      <c r="J29" s="699"/>
      <c r="K29" s="699"/>
      <c r="L29" s="699"/>
      <c r="M29" s="699"/>
      <c r="N29" s="699"/>
      <c r="O29" s="699"/>
      <c r="P29" s="699"/>
      <c r="Q29" s="699"/>
      <c r="R29" s="699"/>
    </row>
    <row r="30" spans="1:18" ht="48.75" customHeight="1" x14ac:dyDescent="0.2">
      <c r="A30" s="454"/>
      <c r="B30" s="453"/>
      <c r="D30" s="699" t="s">
        <v>842</v>
      </c>
      <c r="E30" s="699"/>
      <c r="F30" s="699"/>
      <c r="G30" s="699"/>
      <c r="H30" s="699"/>
      <c r="I30" s="699"/>
      <c r="J30" s="699"/>
      <c r="K30" s="699"/>
      <c r="L30" s="699"/>
      <c r="M30" s="699"/>
      <c r="N30" s="699"/>
      <c r="O30" s="699"/>
      <c r="P30" s="699"/>
      <c r="Q30" s="699"/>
      <c r="R30" s="699"/>
    </row>
    <row r="31" spans="1:18" ht="6" customHeight="1" x14ac:dyDescent="0.2">
      <c r="A31" s="128"/>
      <c r="B31" s="127"/>
      <c r="D31" s="494"/>
      <c r="E31" s="494"/>
      <c r="F31" s="494"/>
      <c r="G31" s="494"/>
      <c r="H31" s="494"/>
      <c r="I31" s="494"/>
      <c r="J31" s="494"/>
      <c r="K31" s="494"/>
      <c r="L31" s="494"/>
      <c r="M31" s="494"/>
      <c r="N31" s="494"/>
      <c r="O31" s="494"/>
      <c r="P31" s="494"/>
      <c r="Q31" s="494"/>
      <c r="R31" s="494"/>
    </row>
    <row r="32" spans="1:18" ht="60.75" customHeight="1" x14ac:dyDescent="0.2">
      <c r="A32" s="106"/>
      <c r="B32" s="108"/>
      <c r="D32" s="692" t="s">
        <v>554</v>
      </c>
      <c r="E32" s="692"/>
      <c r="F32" s="692"/>
      <c r="G32" s="692"/>
      <c r="H32" s="692"/>
      <c r="I32" s="692"/>
      <c r="J32" s="692"/>
      <c r="K32" s="692"/>
      <c r="L32" s="692"/>
      <c r="M32" s="692"/>
      <c r="N32" s="692"/>
      <c r="O32" s="692"/>
      <c r="P32" s="692"/>
      <c r="Q32" s="692"/>
      <c r="R32" s="692"/>
    </row>
    <row r="33" spans="1:18" ht="10.5" customHeight="1" thickBot="1" x14ac:dyDescent="0.25">
      <c r="D33" s="64"/>
      <c r="E33" s="64"/>
      <c r="F33" s="64"/>
      <c r="G33" s="64"/>
      <c r="H33" s="64"/>
      <c r="I33" s="64"/>
      <c r="J33" s="64"/>
      <c r="K33" s="64"/>
      <c r="L33" s="64"/>
      <c r="M33" s="64"/>
      <c r="N33" s="64"/>
      <c r="O33" s="64"/>
      <c r="P33" s="64"/>
      <c r="Q33" s="64"/>
      <c r="R33" s="64"/>
    </row>
    <row r="34" spans="1:18" ht="15" thickBot="1" x14ac:dyDescent="0.25">
      <c r="A34" s="31" t="s">
        <v>88</v>
      </c>
      <c r="B34" s="33"/>
      <c r="D34" s="72" t="s">
        <v>112</v>
      </c>
      <c r="E34" s="66"/>
      <c r="F34" s="66"/>
      <c r="G34" s="66"/>
      <c r="H34" s="66"/>
      <c r="I34" s="66"/>
      <c r="J34" s="66"/>
      <c r="K34" s="64"/>
      <c r="L34" s="64"/>
      <c r="M34" s="64"/>
      <c r="N34" s="64"/>
      <c r="O34" s="64"/>
      <c r="P34" s="64"/>
      <c r="Q34" s="64"/>
      <c r="R34" s="64"/>
    </row>
    <row r="35" spans="1:18" ht="14.25" x14ac:dyDescent="0.2">
      <c r="D35" s="64"/>
      <c r="E35" s="64"/>
      <c r="F35" s="64"/>
      <c r="G35" s="64"/>
      <c r="H35" s="64"/>
      <c r="I35" s="64"/>
      <c r="J35" s="64"/>
      <c r="K35" s="64"/>
      <c r="L35" s="64"/>
      <c r="M35" s="64"/>
      <c r="N35" s="64"/>
      <c r="O35" s="64"/>
      <c r="P35" s="64"/>
      <c r="Q35" s="64"/>
      <c r="R35" s="64"/>
    </row>
    <row r="36" spans="1:18" ht="15" thickBot="1" x14ac:dyDescent="0.25">
      <c r="D36" s="64" t="s">
        <v>72</v>
      </c>
      <c r="E36" s="64"/>
      <c r="F36" s="64"/>
      <c r="G36" s="64"/>
      <c r="H36" s="64"/>
      <c r="I36" s="64"/>
      <c r="J36" s="64"/>
      <c r="K36" s="64"/>
      <c r="L36" s="64"/>
      <c r="M36" s="64"/>
      <c r="N36" s="64"/>
      <c r="O36" s="64"/>
      <c r="P36" s="64"/>
      <c r="Q36" s="64"/>
      <c r="R36" s="64"/>
    </row>
    <row r="37" spans="1:18" ht="14.25" x14ac:dyDescent="0.2">
      <c r="A37" s="694" t="s">
        <v>562</v>
      </c>
      <c r="B37" s="36"/>
      <c r="D37" s="64"/>
      <c r="E37" s="64"/>
      <c r="F37" s="64"/>
      <c r="G37" s="64"/>
      <c r="H37" s="64"/>
      <c r="I37" s="64"/>
      <c r="J37" s="64"/>
      <c r="K37" s="64"/>
      <c r="L37" s="64"/>
      <c r="M37" s="64"/>
      <c r="N37" s="64"/>
      <c r="O37" s="64"/>
      <c r="P37" s="64"/>
      <c r="Q37" s="64"/>
      <c r="R37" s="64"/>
    </row>
    <row r="38" spans="1:18" ht="14.25" x14ac:dyDescent="0.2">
      <c r="A38" s="695"/>
      <c r="B38" s="34"/>
      <c r="D38" s="64"/>
      <c r="E38" s="64"/>
      <c r="F38" s="64"/>
      <c r="G38" s="64"/>
      <c r="H38" s="64"/>
      <c r="I38" s="64"/>
      <c r="J38" s="64"/>
      <c r="K38" s="64"/>
      <c r="L38" s="64"/>
      <c r="M38" s="64"/>
      <c r="N38" s="64"/>
      <c r="O38" s="64"/>
      <c r="P38" s="64"/>
      <c r="Q38" s="64"/>
      <c r="R38" s="64"/>
    </row>
    <row r="39" spans="1:18" ht="14.25" x14ac:dyDescent="0.2">
      <c r="A39" s="695"/>
      <c r="B39" s="34"/>
      <c r="D39" s="64"/>
      <c r="E39" s="64"/>
      <c r="F39" s="64"/>
      <c r="G39" s="64"/>
      <c r="H39" s="64"/>
      <c r="I39" s="64"/>
      <c r="J39" s="64"/>
      <c r="K39" s="64"/>
      <c r="L39" s="64"/>
      <c r="M39" s="64"/>
      <c r="N39" s="64"/>
      <c r="O39" s="64"/>
      <c r="P39" s="64"/>
      <c r="Q39" s="64"/>
      <c r="R39" s="64"/>
    </row>
    <row r="40" spans="1:18" ht="15" thickBot="1" x14ac:dyDescent="0.25">
      <c r="A40" s="696"/>
      <c r="B40" s="35"/>
      <c r="D40" s="64"/>
      <c r="E40" s="64"/>
      <c r="F40" s="64"/>
      <c r="G40" s="64"/>
      <c r="H40" s="64"/>
      <c r="I40" s="64"/>
      <c r="J40" s="64"/>
      <c r="K40" s="64"/>
      <c r="L40" s="64"/>
      <c r="M40" s="64"/>
      <c r="N40" s="64"/>
      <c r="O40" s="64"/>
      <c r="P40" s="64"/>
      <c r="Q40" s="64"/>
      <c r="R40" s="64"/>
    </row>
    <row r="41" spans="1:18" ht="15" thickBot="1" x14ac:dyDescent="0.25">
      <c r="A41" s="31" t="s">
        <v>73</v>
      </c>
      <c r="B41" s="33"/>
      <c r="D41" s="698" t="s">
        <v>82</v>
      </c>
      <c r="E41" s="698"/>
      <c r="F41" s="698"/>
      <c r="G41" s="698"/>
      <c r="H41" s="698"/>
      <c r="I41" s="698"/>
      <c r="J41" s="698"/>
      <c r="K41" s="698"/>
      <c r="L41" s="64"/>
      <c r="M41" s="64"/>
      <c r="N41" s="64"/>
      <c r="O41" s="64"/>
      <c r="P41" s="64"/>
      <c r="Q41" s="64"/>
      <c r="R41" s="64"/>
    </row>
    <row r="42" spans="1:18" ht="15" thickBot="1" x14ac:dyDescent="0.25">
      <c r="A42" s="31" t="s">
        <v>74</v>
      </c>
      <c r="B42" s="33"/>
      <c r="D42" s="698" t="s">
        <v>83</v>
      </c>
      <c r="E42" s="698"/>
      <c r="F42" s="698"/>
      <c r="G42" s="698"/>
      <c r="H42" s="698"/>
      <c r="I42" s="698"/>
      <c r="J42" s="698"/>
      <c r="K42" s="698"/>
      <c r="L42" s="64"/>
      <c r="M42" s="64"/>
      <c r="N42" s="64"/>
      <c r="O42" s="64"/>
      <c r="P42" s="64"/>
      <c r="Q42" s="64"/>
      <c r="R42" s="64"/>
    </row>
    <row r="43" spans="1:18" ht="15" thickBot="1" x14ac:dyDescent="0.25">
      <c r="A43" s="31" t="s">
        <v>76</v>
      </c>
      <c r="B43" s="33"/>
      <c r="D43" s="698" t="s">
        <v>80</v>
      </c>
      <c r="E43" s="698"/>
      <c r="F43" s="698"/>
      <c r="G43" s="698"/>
      <c r="H43" s="698"/>
      <c r="I43" s="698"/>
      <c r="J43" s="698"/>
      <c r="K43" s="698"/>
      <c r="L43" s="64"/>
      <c r="M43" s="64"/>
      <c r="N43" s="64"/>
      <c r="O43" s="64"/>
      <c r="P43" s="64"/>
      <c r="Q43" s="64"/>
      <c r="R43" s="64"/>
    </row>
    <row r="44" spans="1:18" ht="15" thickBot="1" x14ac:dyDescent="0.25">
      <c r="A44" s="37" t="s">
        <v>77</v>
      </c>
      <c r="D44" s="698" t="s">
        <v>81</v>
      </c>
      <c r="E44" s="698"/>
      <c r="F44" s="698"/>
      <c r="G44" s="698"/>
      <c r="H44" s="698"/>
      <c r="I44" s="698"/>
      <c r="J44" s="698"/>
      <c r="K44" s="698"/>
      <c r="L44" s="64"/>
      <c r="M44" s="64"/>
      <c r="N44" s="64"/>
      <c r="O44" s="64"/>
      <c r="P44" s="64"/>
      <c r="Q44" s="64"/>
      <c r="R44" s="64"/>
    </row>
    <row r="45" spans="1:18" ht="14.25" x14ac:dyDescent="0.2">
      <c r="A45" s="40"/>
      <c r="B45" s="36"/>
      <c r="D45" s="64"/>
      <c r="E45" s="64"/>
      <c r="F45" s="64"/>
      <c r="G45" s="64"/>
      <c r="H45" s="64"/>
      <c r="I45" s="64"/>
      <c r="J45" s="64"/>
      <c r="K45" s="64"/>
      <c r="L45" s="64"/>
      <c r="M45" s="64"/>
      <c r="N45" s="64"/>
      <c r="O45" s="64"/>
      <c r="P45" s="64"/>
      <c r="Q45" s="64"/>
      <c r="R45" s="64"/>
    </row>
    <row r="46" spans="1:18" ht="15" thickBot="1" x14ac:dyDescent="0.25">
      <c r="A46" s="41"/>
      <c r="B46" s="34"/>
      <c r="D46" s="64"/>
      <c r="E46" s="64"/>
      <c r="F46" s="64"/>
      <c r="G46" s="64"/>
      <c r="H46" s="64"/>
      <c r="I46" s="64"/>
      <c r="J46" s="64"/>
      <c r="K46" s="64"/>
      <c r="L46" s="64"/>
      <c r="M46" s="64"/>
      <c r="N46" s="64"/>
      <c r="O46" s="64"/>
      <c r="P46" s="64"/>
      <c r="Q46" s="64"/>
      <c r="R46" s="64"/>
    </row>
    <row r="47" spans="1:18" ht="15" thickBot="1" x14ac:dyDescent="0.25">
      <c r="A47" s="31" t="s">
        <v>84</v>
      </c>
      <c r="B47" s="33"/>
      <c r="D47" s="64" t="s">
        <v>87</v>
      </c>
      <c r="E47" s="66"/>
      <c r="F47" s="72" t="s">
        <v>85</v>
      </c>
      <c r="G47" s="66"/>
      <c r="H47" s="66"/>
      <c r="I47" s="66"/>
      <c r="J47" s="66"/>
      <c r="K47" s="66"/>
      <c r="L47" s="66"/>
      <c r="M47" s="66"/>
      <c r="N47" s="66"/>
      <c r="O47" s="66"/>
      <c r="P47" s="66"/>
      <c r="Q47" s="66"/>
      <c r="R47" s="64"/>
    </row>
    <row r="48" spans="1:18" ht="14.25" x14ac:dyDescent="0.2">
      <c r="A48" s="37"/>
      <c r="D48" s="64"/>
      <c r="E48" s="66"/>
      <c r="F48" s="73" t="s">
        <v>753</v>
      </c>
      <c r="G48" s="67"/>
      <c r="H48" s="66"/>
      <c r="I48" s="66"/>
      <c r="J48" s="66"/>
      <c r="K48" s="66"/>
      <c r="L48" s="66"/>
      <c r="M48" s="66"/>
      <c r="N48" s="66"/>
      <c r="O48" s="66"/>
      <c r="P48" s="66"/>
      <c r="Q48" s="66"/>
      <c r="R48" s="64"/>
    </row>
    <row r="49" spans="1:18" ht="14.25" x14ac:dyDescent="0.2">
      <c r="A49" s="697" t="s">
        <v>563</v>
      </c>
      <c r="B49" s="42"/>
      <c r="D49" s="74"/>
      <c r="E49" s="75"/>
      <c r="F49" s="73" t="s">
        <v>185</v>
      </c>
      <c r="G49" s="66"/>
      <c r="H49" s="75"/>
      <c r="I49" s="75"/>
      <c r="J49" s="75"/>
      <c r="K49" s="75"/>
      <c r="L49" s="66"/>
      <c r="M49" s="66"/>
      <c r="N49" s="66"/>
      <c r="O49" s="66"/>
      <c r="P49" s="66"/>
      <c r="Q49" s="66"/>
      <c r="R49" s="64"/>
    </row>
    <row r="50" spans="1:18" ht="14.25" x14ac:dyDescent="0.2">
      <c r="A50" s="697"/>
      <c r="B50" s="42"/>
      <c r="D50" s="64"/>
      <c r="E50" s="76"/>
      <c r="F50" s="87" t="s">
        <v>751</v>
      </c>
      <c r="G50" s="76"/>
      <c r="H50" s="76"/>
      <c r="I50" s="76"/>
      <c r="J50" s="76"/>
      <c r="K50" s="76"/>
      <c r="L50" s="64"/>
      <c r="M50" s="64"/>
      <c r="N50" s="64"/>
      <c r="O50" s="64"/>
      <c r="P50" s="64"/>
      <c r="Q50" s="64"/>
      <c r="R50" s="64"/>
    </row>
    <row r="51" spans="1:18" ht="14.25" x14ac:dyDescent="0.2">
      <c r="A51" s="697"/>
      <c r="B51" s="42"/>
      <c r="D51" s="64"/>
      <c r="E51" s="76"/>
      <c r="F51" s="87" t="s">
        <v>752</v>
      </c>
      <c r="G51" s="76"/>
      <c r="H51" s="76"/>
      <c r="I51" s="76"/>
      <c r="J51" s="76"/>
      <c r="K51" s="76"/>
      <c r="L51" s="64"/>
      <c r="M51" s="64"/>
      <c r="N51" s="64"/>
      <c r="O51" s="64"/>
      <c r="P51" s="64"/>
      <c r="Q51" s="64"/>
      <c r="R51" s="64"/>
    </row>
    <row r="52" spans="1:18" ht="12.75" x14ac:dyDescent="0.2">
      <c r="A52" s="697"/>
      <c r="B52" s="42"/>
      <c r="E52" s="693"/>
      <c r="F52" s="693"/>
      <c r="G52" s="693"/>
      <c r="H52" s="693"/>
      <c r="I52" s="693"/>
      <c r="J52" s="693"/>
      <c r="K52" s="693"/>
    </row>
    <row r="53" spans="1:18" ht="12.75" x14ac:dyDescent="0.2">
      <c r="A53" s="38"/>
      <c r="B53" s="30"/>
      <c r="E53" s="693"/>
      <c r="F53" s="693"/>
      <c r="G53" s="693"/>
      <c r="H53" s="693"/>
      <c r="I53" s="693"/>
      <c r="J53" s="693"/>
      <c r="K53" s="693"/>
    </row>
    <row r="54" spans="1:18" ht="12.75" x14ac:dyDescent="0.2">
      <c r="E54" s="693"/>
      <c r="F54" s="693"/>
      <c r="G54" s="693"/>
      <c r="H54" s="693"/>
      <c r="I54" s="693"/>
      <c r="J54" s="693"/>
      <c r="K54" s="693"/>
    </row>
    <row r="55" spans="1:18" ht="12.75" x14ac:dyDescent="0.2">
      <c r="E55" s="693"/>
      <c r="F55" s="693"/>
      <c r="G55" s="693"/>
      <c r="H55" s="693"/>
      <c r="I55" s="693"/>
      <c r="J55" s="693"/>
      <c r="K55" s="693"/>
    </row>
    <row r="56" spans="1:18" ht="12.75" x14ac:dyDescent="0.2">
      <c r="E56" s="693"/>
      <c r="F56" s="693"/>
      <c r="G56" s="693"/>
      <c r="H56" s="693"/>
      <c r="I56" s="693"/>
      <c r="J56" s="693"/>
      <c r="K56" s="693"/>
    </row>
    <row r="57" spans="1:18" ht="12.75" x14ac:dyDescent="0.2">
      <c r="E57" s="693"/>
      <c r="F57" s="693"/>
      <c r="G57" s="693"/>
      <c r="H57" s="693"/>
      <c r="I57" s="693"/>
      <c r="J57" s="693"/>
      <c r="K57" s="693"/>
    </row>
  </sheetData>
  <mergeCells count="39">
    <mergeCell ref="A24:A27"/>
    <mergeCell ref="D27:R27"/>
    <mergeCell ref="D24:R24"/>
    <mergeCell ref="D26:R26"/>
    <mergeCell ref="G19:M21"/>
    <mergeCell ref="E19:F19"/>
    <mergeCell ref="D25:R25"/>
    <mergeCell ref="A1:A5"/>
    <mergeCell ref="F4:Q4"/>
    <mergeCell ref="D4:E4"/>
    <mergeCell ref="C1:C2"/>
    <mergeCell ref="D5:F5"/>
    <mergeCell ref="P5:R5"/>
    <mergeCell ref="G5:O5"/>
    <mergeCell ref="D9:L9"/>
    <mergeCell ref="D10:L10"/>
    <mergeCell ref="D11:K11"/>
    <mergeCell ref="E8:F8"/>
    <mergeCell ref="D12:K12"/>
    <mergeCell ref="D30:R30"/>
    <mergeCell ref="D29:R29"/>
    <mergeCell ref="D13:K13"/>
    <mergeCell ref="G17:M17"/>
    <mergeCell ref="E22:M22"/>
    <mergeCell ref="G18:M18"/>
    <mergeCell ref="E18:F18"/>
    <mergeCell ref="D32:R32"/>
    <mergeCell ref="E57:K57"/>
    <mergeCell ref="A37:A40"/>
    <mergeCell ref="E54:K54"/>
    <mergeCell ref="E55:K55"/>
    <mergeCell ref="E56:K56"/>
    <mergeCell ref="A49:A52"/>
    <mergeCell ref="D41:K41"/>
    <mergeCell ref="D43:K43"/>
    <mergeCell ref="E53:K53"/>
    <mergeCell ref="E52:K52"/>
    <mergeCell ref="D44:K44"/>
    <mergeCell ref="D42:K42"/>
  </mergeCells>
  <phoneticPr fontId="16" type="noConversion"/>
  <pageMargins left="1" right="0.5" top="0.5" bottom="1" header="0.5" footer="0.5"/>
  <pageSetup scale="76" fitToHeight="2" orientation="portrait" r:id="rId1"/>
  <headerFooter alignWithMargins="0">
    <oddFooter>&amp;C&amp;P</oddFooter>
  </headerFooter>
  <rowBreaks count="1" manualBreakCount="1">
    <brk id="50" min="2" max="1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pageSetUpPr fitToPage="1"/>
  </sheetPr>
  <dimension ref="A1:W41"/>
  <sheetViews>
    <sheetView zoomScaleNormal="100" workbookViewId="0">
      <selection activeCell="P3" sqref="P3:R3"/>
    </sheetView>
  </sheetViews>
  <sheetFormatPr defaultColWidth="9.140625" defaultRowHeight="15" x14ac:dyDescent="0.25"/>
  <cols>
    <col min="1" max="1" width="24.140625" style="166" customWidth="1"/>
    <col min="2" max="2" width="23.85546875" style="166" customWidth="1"/>
    <col min="3" max="3" width="10.85546875" style="189" customWidth="1"/>
    <col min="4" max="4" width="14.28515625" style="166" customWidth="1"/>
    <col min="5" max="5" width="14.85546875" style="166" customWidth="1"/>
    <col min="6" max="7" width="14" style="166" bestFit="1" customWidth="1"/>
    <col min="8" max="8" width="14.42578125" style="166" customWidth="1"/>
    <col min="9" max="9" width="13.28515625" style="166" customWidth="1"/>
    <col min="10" max="10" width="18.42578125" style="166" customWidth="1"/>
    <col min="11" max="11" width="9.140625" style="166"/>
    <col min="12" max="12" width="10" style="166" customWidth="1"/>
    <col min="13" max="13" width="16.140625" style="166" customWidth="1"/>
    <col min="14" max="14" width="9.140625" style="166"/>
    <col min="15" max="15" width="15.5703125" style="166" customWidth="1"/>
    <col min="16" max="16384" width="9.140625" style="166"/>
  </cols>
  <sheetData>
    <row r="1" spans="1:23" ht="30.75" customHeight="1" x14ac:dyDescent="0.25">
      <c r="A1" s="386" t="s">
        <v>53</v>
      </c>
      <c r="B1" s="387">
        <f>'2. Application'!C1</f>
        <v>0</v>
      </c>
      <c r="C1" s="388" t="s">
        <v>38</v>
      </c>
      <c r="D1" s="401"/>
      <c r="E1" s="401"/>
      <c r="F1" s="716" t="s">
        <v>677</v>
      </c>
      <c r="G1" s="717"/>
      <c r="H1" s="717"/>
      <c r="I1" s="717"/>
      <c r="J1" s="718"/>
      <c r="P1" s="495"/>
    </row>
    <row r="2" spans="1:23" ht="7.5" customHeight="1" x14ac:dyDescent="0.25">
      <c r="A2" s="77"/>
      <c r="B2" s="78"/>
      <c r="C2" s="84"/>
      <c r="D2" s="78"/>
      <c r="E2" s="78"/>
      <c r="F2" s="78"/>
      <c r="G2" s="78"/>
      <c r="H2" s="78"/>
      <c r="I2" s="78"/>
      <c r="J2" s="79"/>
    </row>
    <row r="3" spans="1:23" ht="21" customHeight="1" x14ac:dyDescent="0.25">
      <c r="A3" s="719" t="s">
        <v>110</v>
      </c>
      <c r="B3" s="720"/>
      <c r="C3" s="720"/>
      <c r="D3" s="720"/>
      <c r="E3" s="720"/>
      <c r="F3" s="720"/>
      <c r="G3" s="720"/>
      <c r="H3" s="720"/>
      <c r="I3" s="720"/>
      <c r="J3" s="721"/>
      <c r="L3" s="714" t="s">
        <v>844</v>
      </c>
      <c r="M3" s="714"/>
      <c r="N3" s="714"/>
      <c r="O3" s="714"/>
      <c r="P3" s="715" t="s">
        <v>845</v>
      </c>
      <c r="Q3" s="715"/>
      <c r="R3" s="715"/>
    </row>
    <row r="4" spans="1:23" ht="20.25" customHeight="1" x14ac:dyDescent="0.25">
      <c r="A4" s="722" t="s">
        <v>49</v>
      </c>
      <c r="B4" s="722" t="s">
        <v>50</v>
      </c>
      <c r="C4" s="722" t="s">
        <v>52</v>
      </c>
      <c r="D4" s="389" t="s">
        <v>105</v>
      </c>
      <c r="E4" s="389" t="s">
        <v>106</v>
      </c>
      <c r="F4" s="722" t="s">
        <v>655</v>
      </c>
      <c r="G4" s="390" t="s">
        <v>1</v>
      </c>
      <c r="H4" s="390" t="s">
        <v>1</v>
      </c>
      <c r="I4" s="390" t="s">
        <v>843</v>
      </c>
      <c r="J4" s="722" t="s">
        <v>51</v>
      </c>
    </row>
    <row r="5" spans="1:23" ht="17.25" customHeight="1" x14ac:dyDescent="0.25">
      <c r="A5" s="723"/>
      <c r="B5" s="723"/>
      <c r="C5" s="723"/>
      <c r="D5" s="391"/>
      <c r="E5" s="391"/>
      <c r="F5" s="723"/>
      <c r="G5" s="402">
        <v>1</v>
      </c>
      <c r="H5" s="403">
        <v>0.94299999999999995</v>
      </c>
      <c r="I5" s="403">
        <v>5.7000000000000002E-2</v>
      </c>
      <c r="J5" s="723"/>
      <c r="L5" s="166" t="s">
        <v>560</v>
      </c>
    </row>
    <row r="6" spans="1:23" ht="15.75" x14ac:dyDescent="0.25">
      <c r="A6" s="81" t="s">
        <v>818</v>
      </c>
      <c r="B6" s="49" t="s">
        <v>819</v>
      </c>
      <c r="C6" s="85">
        <v>1</v>
      </c>
      <c r="D6" s="89">
        <v>40000</v>
      </c>
      <c r="E6" s="89">
        <v>40000</v>
      </c>
      <c r="F6" s="2">
        <v>40000</v>
      </c>
      <c r="G6" s="2">
        <v>0</v>
      </c>
      <c r="H6" s="2">
        <f>ROUND(F6*$H$5,2)</f>
        <v>37720</v>
      </c>
      <c r="I6" s="2">
        <f>F6*I5</f>
        <v>2280</v>
      </c>
      <c r="J6" s="2">
        <f t="shared" ref="J6:J13" si="0">SUM(G6:I6)</f>
        <v>40000</v>
      </c>
      <c r="L6" s="725" t="s">
        <v>460</v>
      </c>
      <c r="M6" s="725"/>
      <c r="N6" s="725" t="s">
        <v>461</v>
      </c>
      <c r="O6" s="725"/>
      <c r="P6" s="725"/>
      <c r="Q6" s="726" t="s">
        <v>462</v>
      </c>
      <c r="R6" s="726"/>
      <c r="S6" s="726"/>
      <c r="T6" s="726"/>
    </row>
    <row r="7" spans="1:23" ht="15.75" x14ac:dyDescent="0.25">
      <c r="A7" s="444" t="s">
        <v>820</v>
      </c>
      <c r="B7" s="411"/>
      <c r="C7" s="410"/>
      <c r="D7" s="443">
        <v>40000</v>
      </c>
      <c r="E7" s="443">
        <v>40000</v>
      </c>
      <c r="F7" s="398">
        <v>40000</v>
      </c>
      <c r="G7" s="398">
        <v>0</v>
      </c>
      <c r="H7" s="398">
        <f>H6</f>
        <v>37720</v>
      </c>
      <c r="I7" s="398">
        <f>I6</f>
        <v>2280</v>
      </c>
      <c r="J7" s="398">
        <f>SUM(G7:I7)</f>
        <v>40000</v>
      </c>
      <c r="L7" s="441"/>
      <c r="M7" s="441"/>
      <c r="N7" s="441"/>
      <c r="O7" s="441"/>
      <c r="P7" s="441"/>
      <c r="Q7" s="442"/>
      <c r="R7" s="442"/>
      <c r="S7" s="442"/>
      <c r="T7" s="442"/>
    </row>
    <row r="8" spans="1:23" ht="15.75" x14ac:dyDescent="0.25">
      <c r="A8" s="81" t="s">
        <v>46</v>
      </c>
      <c r="B8" s="49" t="s">
        <v>851</v>
      </c>
      <c r="C8" s="85">
        <v>1</v>
      </c>
      <c r="D8" s="56">
        <v>150000</v>
      </c>
      <c r="E8" s="56">
        <v>150000</v>
      </c>
      <c r="F8" s="2">
        <v>150000</v>
      </c>
      <c r="G8" s="2">
        <f>ROUND(F8*$G$5,2)</f>
        <v>150000</v>
      </c>
      <c r="H8" s="2">
        <v>0</v>
      </c>
      <c r="I8" s="2">
        <v>0</v>
      </c>
      <c r="J8" s="2">
        <f t="shared" si="0"/>
        <v>150000</v>
      </c>
    </row>
    <row r="9" spans="1:23" s="82" customFormat="1" ht="31.5" x14ac:dyDescent="0.25">
      <c r="A9" s="53" t="s">
        <v>128</v>
      </c>
      <c r="B9" s="52"/>
      <c r="C9" s="85">
        <v>0</v>
      </c>
      <c r="D9" s="88">
        <v>0</v>
      </c>
      <c r="E9" s="88">
        <v>0</v>
      </c>
      <c r="F9" s="2">
        <v>0</v>
      </c>
      <c r="G9" s="2">
        <f>ROUND(F9*$G$5,2)</f>
        <v>0</v>
      </c>
      <c r="H9" s="2">
        <f>ROUND(F9*$H$5,2)</f>
        <v>0</v>
      </c>
      <c r="I9" s="2">
        <v>0</v>
      </c>
      <c r="J9" s="2">
        <f t="shared" si="0"/>
        <v>0</v>
      </c>
      <c r="L9" s="82" t="s">
        <v>129</v>
      </c>
    </row>
    <row r="10" spans="1:23" s="82" customFormat="1" ht="15.75" x14ac:dyDescent="0.25">
      <c r="A10" s="53" t="s">
        <v>821</v>
      </c>
      <c r="B10" s="52"/>
      <c r="C10" s="85">
        <v>1</v>
      </c>
      <c r="D10" s="88">
        <v>0</v>
      </c>
      <c r="E10" s="88">
        <v>0</v>
      </c>
      <c r="F10" s="2">
        <v>0</v>
      </c>
      <c r="G10" s="2">
        <v>0</v>
      </c>
      <c r="H10" s="2">
        <v>0</v>
      </c>
      <c r="I10" s="2">
        <v>0</v>
      </c>
      <c r="J10" s="2">
        <v>0</v>
      </c>
    </row>
    <row r="11" spans="1:23" ht="15.75" x14ac:dyDescent="0.25">
      <c r="A11" s="81" t="s">
        <v>104</v>
      </c>
      <c r="B11" s="51"/>
      <c r="C11" s="85">
        <v>1</v>
      </c>
      <c r="D11" s="56">
        <v>40000</v>
      </c>
      <c r="E11" s="56">
        <v>40000</v>
      </c>
      <c r="F11" s="55">
        <v>40000</v>
      </c>
      <c r="G11" s="2">
        <f>ROUND(F11*$G$5,2)</f>
        <v>40000</v>
      </c>
      <c r="H11" s="2">
        <v>0</v>
      </c>
      <c r="I11" s="2">
        <v>0</v>
      </c>
      <c r="J11" s="2">
        <f t="shared" si="0"/>
        <v>40000</v>
      </c>
      <c r="L11" s="727" t="s">
        <v>567</v>
      </c>
      <c r="M11" s="727"/>
      <c r="N11" s="727"/>
      <c r="O11" s="727"/>
      <c r="P11" s="727"/>
      <c r="Q11" s="727"/>
      <c r="R11" s="727"/>
      <c r="S11" s="727"/>
      <c r="T11" s="727"/>
      <c r="U11" s="727"/>
      <c r="V11" s="727"/>
      <c r="W11" s="727"/>
    </row>
    <row r="12" spans="1:23" ht="15.75" x14ac:dyDescent="0.25">
      <c r="A12" s="404" t="s">
        <v>115</v>
      </c>
      <c r="B12" s="405"/>
      <c r="C12" s="404"/>
      <c r="D12" s="406"/>
      <c r="E12" s="406">
        <f>SUM(E8:E11)</f>
        <v>190000</v>
      </c>
      <c r="F12" s="406">
        <f>SUM(F8:F11)</f>
        <v>190000</v>
      </c>
      <c r="G12" s="406">
        <f>F12*G5</f>
        <v>190000</v>
      </c>
      <c r="H12" s="406">
        <f>SUM(H8:H11)</f>
        <v>0</v>
      </c>
      <c r="I12" s="406">
        <f>SUM(I8:I11)</f>
        <v>0</v>
      </c>
      <c r="J12" s="406">
        <f t="shared" si="0"/>
        <v>190000</v>
      </c>
      <c r="L12" s="724"/>
      <c r="M12" s="724"/>
      <c r="N12" s="724"/>
      <c r="O12" s="724"/>
      <c r="P12" s="724"/>
      <c r="Q12" s="724"/>
      <c r="R12" s="724"/>
      <c r="S12" s="724"/>
    </row>
    <row r="13" spans="1:23" ht="15.75" x14ac:dyDescent="0.25">
      <c r="A13" s="160" t="s">
        <v>650</v>
      </c>
      <c r="B13" s="161"/>
      <c r="C13" s="435">
        <v>9.2600000000000002E-2</v>
      </c>
      <c r="D13" s="162"/>
      <c r="E13" s="162">
        <f>C13*E12</f>
        <v>17594</v>
      </c>
      <c r="F13" s="162">
        <f>C13*F12</f>
        <v>17594</v>
      </c>
      <c r="G13" s="162">
        <f t="shared" ref="G13:G19" si="1">ROUND(F13*$G$5,2)</f>
        <v>17594</v>
      </c>
      <c r="H13" s="162">
        <v>0</v>
      </c>
      <c r="I13" s="162">
        <f>ROUND(C13*$I$12,2)</f>
        <v>0</v>
      </c>
      <c r="J13" s="162">
        <f t="shared" si="0"/>
        <v>17594</v>
      </c>
      <c r="L13" s="724"/>
      <c r="M13" s="724"/>
      <c r="N13" s="724"/>
      <c r="O13" s="724"/>
      <c r="P13" s="724"/>
      <c r="Q13" s="724"/>
      <c r="R13" s="724"/>
      <c r="S13" s="724"/>
    </row>
    <row r="14" spans="1:23" ht="15.75" x14ac:dyDescent="0.25">
      <c r="A14" s="408" t="s">
        <v>651</v>
      </c>
      <c r="B14" s="409"/>
      <c r="C14" s="410"/>
      <c r="D14" s="398"/>
      <c r="E14" s="400">
        <f>SUM(E12:E13)</f>
        <v>207594</v>
      </c>
      <c r="F14" s="400">
        <f>SUM(F12:F13)</f>
        <v>207594</v>
      </c>
      <c r="G14" s="400">
        <f t="shared" si="1"/>
        <v>207594</v>
      </c>
      <c r="H14" s="400"/>
      <c r="I14" s="400">
        <f>SUM(I12:I13)</f>
        <v>0</v>
      </c>
      <c r="J14" s="400">
        <f t="shared" ref="J14:J21" si="2">SUM(G14:I14)</f>
        <v>207594</v>
      </c>
    </row>
    <row r="15" spans="1:23" ht="15.75" x14ac:dyDescent="0.25">
      <c r="A15" s="160" t="s">
        <v>47</v>
      </c>
      <c r="B15" s="53"/>
      <c r="C15" s="190">
        <v>0</v>
      </c>
      <c r="D15" s="2"/>
      <c r="E15" s="2">
        <v>0</v>
      </c>
      <c r="F15" s="2">
        <v>0</v>
      </c>
      <c r="G15" s="2">
        <f t="shared" si="1"/>
        <v>0</v>
      </c>
      <c r="H15" s="2">
        <f>ROUND(F15*$H$5,2)</f>
        <v>0</v>
      </c>
      <c r="I15" s="2">
        <v>0</v>
      </c>
      <c r="J15" s="2">
        <f t="shared" si="2"/>
        <v>0</v>
      </c>
    </row>
    <row r="16" spans="1:23" ht="15.75" x14ac:dyDescent="0.25">
      <c r="A16" s="160" t="s">
        <v>47</v>
      </c>
      <c r="B16" s="49"/>
      <c r="C16" s="83">
        <v>0</v>
      </c>
      <c r="D16" s="2"/>
      <c r="E16" s="2"/>
      <c r="F16" s="2">
        <f>(C16*D16)</f>
        <v>0</v>
      </c>
      <c r="G16" s="2">
        <f t="shared" si="1"/>
        <v>0</v>
      </c>
      <c r="H16" s="2">
        <f>ROUND(F16*$H$5,2)</f>
        <v>0</v>
      </c>
      <c r="I16" s="2">
        <v>0</v>
      </c>
      <c r="J16" s="2">
        <f t="shared" si="2"/>
        <v>0</v>
      </c>
    </row>
    <row r="17" spans="1:15" ht="15.75" x14ac:dyDescent="0.25">
      <c r="A17" s="160" t="s">
        <v>47</v>
      </c>
      <c r="B17" s="49"/>
      <c r="C17" s="83">
        <v>0</v>
      </c>
      <c r="D17" s="2"/>
      <c r="E17" s="2"/>
      <c r="F17" s="2">
        <f>(C17*D17)</f>
        <v>0</v>
      </c>
      <c r="G17" s="2">
        <f t="shared" si="1"/>
        <v>0</v>
      </c>
      <c r="H17" s="2">
        <f>ROUND(F17*$H$5,2)</f>
        <v>0</v>
      </c>
      <c r="I17" s="2">
        <v>0</v>
      </c>
      <c r="J17" s="2">
        <f t="shared" si="2"/>
        <v>0</v>
      </c>
    </row>
    <row r="18" spans="1:15" ht="15.75" x14ac:dyDescent="0.25">
      <c r="A18" s="160" t="s">
        <v>814</v>
      </c>
      <c r="B18" s="49"/>
      <c r="C18" s="83">
        <v>0</v>
      </c>
      <c r="D18" s="2"/>
      <c r="E18" s="2"/>
      <c r="F18" s="2">
        <v>0</v>
      </c>
      <c r="G18" s="2">
        <v>0</v>
      </c>
      <c r="H18" s="2">
        <v>0</v>
      </c>
      <c r="I18" s="2">
        <v>0</v>
      </c>
      <c r="J18" s="2">
        <v>0</v>
      </c>
    </row>
    <row r="19" spans="1:15" ht="15.75" x14ac:dyDescent="0.25">
      <c r="A19" s="160" t="s">
        <v>815</v>
      </c>
      <c r="B19" s="49"/>
      <c r="C19" s="83">
        <v>0</v>
      </c>
      <c r="D19" s="2"/>
      <c r="E19" s="2"/>
      <c r="F19" s="2">
        <f>(C19*D19)</f>
        <v>0</v>
      </c>
      <c r="G19" s="2">
        <f t="shared" si="1"/>
        <v>0</v>
      </c>
      <c r="H19" s="2">
        <f>ROUND(F19*$H$5,2)</f>
        <v>0</v>
      </c>
      <c r="I19" s="2">
        <v>0</v>
      </c>
      <c r="J19" s="2">
        <f t="shared" si="2"/>
        <v>0</v>
      </c>
    </row>
    <row r="20" spans="1:15" ht="15.75" x14ac:dyDescent="0.25">
      <c r="A20" s="397" t="s">
        <v>66</v>
      </c>
      <c r="B20" s="411"/>
      <c r="C20" s="410">
        <v>0</v>
      </c>
      <c r="D20" s="398"/>
      <c r="E20" s="398">
        <f t="shared" ref="E20:J20" si="3">SUM(E15:E19)</f>
        <v>0</v>
      </c>
      <c r="F20" s="398">
        <f t="shared" si="3"/>
        <v>0</v>
      </c>
      <c r="G20" s="398">
        <f t="shared" si="3"/>
        <v>0</v>
      </c>
      <c r="H20" s="398">
        <f t="shared" si="3"/>
        <v>0</v>
      </c>
      <c r="I20" s="398">
        <f t="shared" si="3"/>
        <v>0</v>
      </c>
      <c r="J20" s="398">
        <f t="shared" si="3"/>
        <v>0</v>
      </c>
    </row>
    <row r="21" spans="1:15" ht="15.75" x14ac:dyDescent="0.25">
      <c r="A21" s="81" t="s">
        <v>114</v>
      </c>
      <c r="B21" s="49" t="s">
        <v>558</v>
      </c>
      <c r="C21" s="295">
        <v>0.1</v>
      </c>
      <c r="D21" s="2"/>
      <c r="E21" s="2">
        <f>C21*E20</f>
        <v>0</v>
      </c>
      <c r="F21" s="2">
        <f>(C21*F20)</f>
        <v>0</v>
      </c>
      <c r="G21" s="2">
        <f>ROUND(F21*$G$5,2)</f>
        <v>0</v>
      </c>
      <c r="H21" s="2">
        <f>ROUND(F21*$H$5,2)</f>
        <v>0</v>
      </c>
      <c r="I21" s="2">
        <f>C21*I20</f>
        <v>0</v>
      </c>
      <c r="J21" s="2">
        <f t="shared" si="2"/>
        <v>0</v>
      </c>
      <c r="L21" s="727" t="s">
        <v>561</v>
      </c>
      <c r="M21" s="727"/>
      <c r="N21" s="727"/>
      <c r="O21" s="727"/>
    </row>
    <row r="22" spans="1:15" ht="15.75" x14ac:dyDescent="0.25">
      <c r="A22" s="392" t="s">
        <v>66</v>
      </c>
      <c r="B22" s="412"/>
      <c r="C22" s="399"/>
      <c r="D22" s="395"/>
      <c r="E22" s="395">
        <f t="shared" ref="E22:J22" si="4">SUM(E20:E21)</f>
        <v>0</v>
      </c>
      <c r="F22" s="394">
        <f t="shared" si="4"/>
        <v>0</v>
      </c>
      <c r="G22" s="394">
        <f t="shared" si="4"/>
        <v>0</v>
      </c>
      <c r="H22" s="394">
        <f t="shared" si="4"/>
        <v>0</v>
      </c>
      <c r="I22" s="394">
        <f t="shared" si="4"/>
        <v>0</v>
      </c>
      <c r="J22" s="394">
        <f t="shared" si="4"/>
        <v>0</v>
      </c>
    </row>
    <row r="23" spans="1:15" ht="15.75" x14ac:dyDescent="0.25">
      <c r="A23" s="81" t="s">
        <v>67</v>
      </c>
      <c r="B23" s="51"/>
      <c r="C23" s="295">
        <v>0.14000000000000001</v>
      </c>
      <c r="D23" s="57"/>
      <c r="E23" s="2">
        <f>C23*E22</f>
        <v>0</v>
      </c>
      <c r="F23" s="2">
        <f>ROUND(F22*C23,2)</f>
        <v>0</v>
      </c>
      <c r="G23" s="2">
        <f t="shared" ref="G23:G29" si="5">ROUND(F23*$G$5,2)</f>
        <v>0</v>
      </c>
      <c r="H23" s="2">
        <f t="shared" ref="H23:H29" si="6">ROUND(F23*$H$5,2)</f>
        <v>0</v>
      </c>
      <c r="I23" s="2">
        <f>C23*I22</f>
        <v>0</v>
      </c>
      <c r="J23" s="2">
        <f>G23+H23+I23</f>
        <v>0</v>
      </c>
    </row>
    <row r="24" spans="1:15" ht="15.75" x14ac:dyDescent="0.25">
      <c r="A24" s="81" t="s">
        <v>68</v>
      </c>
      <c r="B24" s="51"/>
      <c r="C24" s="295">
        <v>0.4</v>
      </c>
      <c r="D24" s="57"/>
      <c r="E24" s="2">
        <f>C24*E22</f>
        <v>0</v>
      </c>
      <c r="F24" s="2">
        <f>ROUND(F22*C24,2)</f>
        <v>0</v>
      </c>
      <c r="G24" s="2">
        <f t="shared" si="5"/>
        <v>0</v>
      </c>
      <c r="H24" s="2">
        <f t="shared" si="6"/>
        <v>0</v>
      </c>
      <c r="I24" s="2">
        <f>C24*I22</f>
        <v>0</v>
      </c>
      <c r="J24" s="2">
        <f>G24+H24+I24</f>
        <v>0</v>
      </c>
    </row>
    <row r="25" spans="1:15" ht="15.75" x14ac:dyDescent="0.25">
      <c r="A25" s="81" t="s">
        <v>111</v>
      </c>
      <c r="B25" s="49"/>
      <c r="C25" s="295">
        <v>0.01</v>
      </c>
      <c r="D25" s="2"/>
      <c r="E25" s="2">
        <f>C25*E22</f>
        <v>0</v>
      </c>
      <c r="F25" s="2">
        <f>C25*F22</f>
        <v>0</v>
      </c>
      <c r="G25" s="2">
        <f t="shared" si="5"/>
        <v>0</v>
      </c>
      <c r="H25" s="2">
        <f t="shared" si="6"/>
        <v>0</v>
      </c>
      <c r="I25" s="2">
        <f>C25*I22</f>
        <v>0</v>
      </c>
      <c r="J25" s="2">
        <f>G25+H25+I25</f>
        <v>0</v>
      </c>
    </row>
    <row r="26" spans="1:15" ht="15.75" x14ac:dyDescent="0.25">
      <c r="A26" s="81" t="s">
        <v>117</v>
      </c>
      <c r="B26" s="49"/>
      <c r="C26" s="295">
        <v>0.01</v>
      </c>
      <c r="D26" s="2"/>
      <c r="E26" s="2">
        <f>C26*E22</f>
        <v>0</v>
      </c>
      <c r="F26" s="2">
        <f>C26*F22</f>
        <v>0</v>
      </c>
      <c r="G26" s="2">
        <f t="shared" si="5"/>
        <v>0</v>
      </c>
      <c r="H26" s="2">
        <f t="shared" si="6"/>
        <v>0</v>
      </c>
      <c r="I26" s="2">
        <f>C26*I22</f>
        <v>0</v>
      </c>
      <c r="J26" s="2">
        <f t="shared" ref="J26:J29" si="7">SUM(G26:I26)</f>
        <v>0</v>
      </c>
    </row>
    <row r="27" spans="1:15" ht="15.75" x14ac:dyDescent="0.25">
      <c r="A27" s="81"/>
      <c r="B27" s="49"/>
      <c r="C27" s="83"/>
      <c r="D27" s="2"/>
      <c r="E27" s="2"/>
      <c r="F27" s="2">
        <v>0</v>
      </c>
      <c r="G27" s="2">
        <f t="shared" si="5"/>
        <v>0</v>
      </c>
      <c r="H27" s="2">
        <f t="shared" si="6"/>
        <v>0</v>
      </c>
      <c r="I27" s="2">
        <v>0</v>
      </c>
      <c r="J27" s="2">
        <f t="shared" si="7"/>
        <v>0</v>
      </c>
    </row>
    <row r="28" spans="1:15" ht="15.75" x14ac:dyDescent="0.25">
      <c r="A28" s="81"/>
      <c r="B28" s="49"/>
      <c r="C28" s="83"/>
      <c r="D28" s="2"/>
      <c r="E28" s="2"/>
      <c r="F28" s="2">
        <v>0</v>
      </c>
      <c r="G28" s="2">
        <f t="shared" si="5"/>
        <v>0</v>
      </c>
      <c r="H28" s="2">
        <f t="shared" si="6"/>
        <v>0</v>
      </c>
      <c r="I28" s="2">
        <v>0</v>
      </c>
      <c r="J28" s="2">
        <f t="shared" si="7"/>
        <v>0</v>
      </c>
    </row>
    <row r="29" spans="1:15" ht="15.75" x14ac:dyDescent="0.25">
      <c r="A29" s="81"/>
      <c r="B29" s="49"/>
      <c r="C29" s="83"/>
      <c r="D29" s="2"/>
      <c r="E29" s="2"/>
      <c r="F29" s="2">
        <v>0</v>
      </c>
      <c r="G29" s="2">
        <f t="shared" si="5"/>
        <v>0</v>
      </c>
      <c r="H29" s="2">
        <f t="shared" si="6"/>
        <v>0</v>
      </c>
      <c r="I29" s="2">
        <v>0</v>
      </c>
      <c r="J29" s="2">
        <f t="shared" si="7"/>
        <v>0</v>
      </c>
    </row>
    <row r="30" spans="1:15" ht="15.75" x14ac:dyDescent="0.25">
      <c r="A30" s="392" t="s">
        <v>118</v>
      </c>
      <c r="B30" s="411"/>
      <c r="C30" s="410"/>
      <c r="D30" s="397"/>
      <c r="E30" s="413">
        <f t="shared" ref="E30:J30" si="8">SUM(E23:E29)</f>
        <v>0</v>
      </c>
      <c r="F30" s="400">
        <f t="shared" si="8"/>
        <v>0</v>
      </c>
      <c r="G30" s="400">
        <f t="shared" si="8"/>
        <v>0</v>
      </c>
      <c r="H30" s="400">
        <f t="shared" si="8"/>
        <v>0</v>
      </c>
      <c r="I30" s="400">
        <f t="shared" si="8"/>
        <v>0</v>
      </c>
      <c r="J30" s="400">
        <f t="shared" si="8"/>
        <v>0</v>
      </c>
    </row>
    <row r="31" spans="1:15" ht="15.75" x14ac:dyDescent="0.25">
      <c r="A31" s="158"/>
      <c r="B31" s="51"/>
      <c r="C31" s="298"/>
      <c r="D31" s="50"/>
      <c r="E31" s="50"/>
      <c r="F31" s="164"/>
      <c r="G31" s="164"/>
      <c r="H31" s="164"/>
      <c r="I31" s="164"/>
      <c r="J31" s="164"/>
    </row>
    <row r="32" spans="1:15" ht="15.75" x14ac:dyDescent="0.25">
      <c r="A32" s="392" t="s">
        <v>116</v>
      </c>
      <c r="B32" s="411"/>
      <c r="C32" s="410"/>
      <c r="D32" s="397"/>
      <c r="E32" s="413">
        <f>E22+E30</f>
        <v>0</v>
      </c>
      <c r="F32" s="400">
        <f>SUM(F22+F30)</f>
        <v>0</v>
      </c>
      <c r="G32" s="400">
        <f>G5*F32</f>
        <v>0</v>
      </c>
      <c r="H32" s="400">
        <f>F32*H5</f>
        <v>0</v>
      </c>
      <c r="I32" s="400">
        <f>I22+I30</f>
        <v>0</v>
      </c>
      <c r="J32" s="400">
        <f>SUM(G32:I32)</f>
        <v>0</v>
      </c>
    </row>
    <row r="33" spans="1:20" ht="15.75" x14ac:dyDescent="0.25">
      <c r="A33" s="192" t="s">
        <v>650</v>
      </c>
      <c r="B33" s="51"/>
      <c r="C33" s="298">
        <v>0.1232</v>
      </c>
      <c r="D33" s="50"/>
      <c r="E33" s="191">
        <f>C33*E32</f>
        <v>0</v>
      </c>
      <c r="F33" s="56">
        <f>C33*F32</f>
        <v>0</v>
      </c>
      <c r="G33" s="56">
        <f>F33*G5</f>
        <v>0</v>
      </c>
      <c r="H33" s="56">
        <f>H5*F33</f>
        <v>0</v>
      </c>
      <c r="I33" s="56">
        <f>C33*I32</f>
        <v>0</v>
      </c>
      <c r="J33" s="56">
        <f>SUM(G33:I33)</f>
        <v>0</v>
      </c>
    </row>
    <row r="34" spans="1:20" ht="15.75" x14ac:dyDescent="0.25">
      <c r="A34" s="392" t="s">
        <v>652</v>
      </c>
      <c r="B34" s="411"/>
      <c r="C34" s="410"/>
      <c r="D34" s="397"/>
      <c r="E34" s="413">
        <f>SUM(E32:E33)</f>
        <v>0</v>
      </c>
      <c r="F34" s="400">
        <f>SUM(F32:F33)</f>
        <v>0</v>
      </c>
      <c r="G34" s="400">
        <f>F34*G5</f>
        <v>0</v>
      </c>
      <c r="H34" s="400">
        <f>F34*H5</f>
        <v>0</v>
      </c>
      <c r="I34" s="400">
        <f>SUM(I32:I33)</f>
        <v>0</v>
      </c>
      <c r="J34" s="400">
        <f>SUM(G34:I34)</f>
        <v>0</v>
      </c>
    </row>
    <row r="35" spans="1:20" ht="15.75" x14ac:dyDescent="0.25">
      <c r="A35" s="81"/>
      <c r="B35" s="49"/>
      <c r="C35" s="83"/>
      <c r="D35" s="81"/>
      <c r="E35" s="81"/>
      <c r="F35" s="2"/>
      <c r="G35" s="2"/>
      <c r="H35" s="2"/>
      <c r="I35" s="2"/>
      <c r="J35" s="2" t="s">
        <v>54</v>
      </c>
    </row>
    <row r="36" spans="1:20" ht="15.75" x14ac:dyDescent="0.25">
      <c r="A36" s="392" t="s">
        <v>48</v>
      </c>
      <c r="B36" s="414"/>
      <c r="C36" s="393"/>
      <c r="D36" s="393"/>
      <c r="E36" s="415">
        <f>E12+E14+E34</f>
        <v>397594</v>
      </c>
      <c r="F36" s="415">
        <f>F12+F14+F34</f>
        <v>397594</v>
      </c>
      <c r="G36" s="415">
        <f>G12+G14+G34</f>
        <v>397594</v>
      </c>
      <c r="H36" s="415">
        <f>H12+H14+H34</f>
        <v>0</v>
      </c>
      <c r="I36" s="415">
        <f>I12+I14+I34</f>
        <v>0</v>
      </c>
      <c r="J36" s="396">
        <f>SUM(G36:I36)</f>
        <v>397594</v>
      </c>
      <c r="L36" s="724" t="s">
        <v>484</v>
      </c>
      <c r="M36" s="724"/>
      <c r="N36" s="724"/>
      <c r="O36" s="724"/>
      <c r="P36" s="724"/>
      <c r="Q36" s="724"/>
      <c r="R36" s="724"/>
      <c r="S36" s="724"/>
      <c r="T36" s="724"/>
    </row>
    <row r="37" spans="1:20" x14ac:dyDescent="0.25">
      <c r="L37" s="724"/>
      <c r="M37" s="724"/>
      <c r="N37" s="724"/>
      <c r="O37" s="724"/>
      <c r="P37" s="724"/>
      <c r="Q37" s="724"/>
      <c r="R37" s="724"/>
      <c r="S37" s="724"/>
      <c r="T37" s="724"/>
    </row>
    <row r="38" spans="1:20" x14ac:dyDescent="0.25">
      <c r="A38" s="80" t="s">
        <v>0</v>
      </c>
      <c r="B38" s="715"/>
      <c r="C38" s="715"/>
      <c r="D38" s="715"/>
      <c r="E38" s="715"/>
      <c r="F38" s="715"/>
      <c r="G38" s="715"/>
      <c r="H38" s="715"/>
      <c r="I38" s="715"/>
      <c r="J38" s="715"/>
    </row>
    <row r="39" spans="1:20" x14ac:dyDescent="0.25">
      <c r="B39" s="715"/>
      <c r="C39" s="715"/>
      <c r="D39" s="715"/>
      <c r="E39" s="715"/>
      <c r="F39" s="715"/>
      <c r="G39" s="715"/>
      <c r="H39" s="715"/>
      <c r="I39" s="715"/>
      <c r="J39" s="715"/>
    </row>
    <row r="40" spans="1:20" x14ac:dyDescent="0.25">
      <c r="B40" s="715"/>
      <c r="C40" s="715"/>
      <c r="D40" s="715"/>
      <c r="E40" s="715"/>
      <c r="F40" s="715"/>
      <c r="G40" s="715"/>
      <c r="H40" s="715"/>
      <c r="I40" s="715"/>
      <c r="J40" s="715"/>
    </row>
    <row r="41" spans="1:20" x14ac:dyDescent="0.25">
      <c r="B41" s="715"/>
      <c r="C41" s="715"/>
      <c r="D41" s="715"/>
      <c r="E41" s="715"/>
      <c r="F41" s="715"/>
      <c r="G41" s="715"/>
      <c r="H41" s="715"/>
      <c r="I41" s="715"/>
      <c r="J41" s="715"/>
    </row>
  </sheetData>
  <sheetProtection formatCells="0" formatColumns="0" formatRows="0" insertColumns="0" insertRows="0"/>
  <mergeCells count="17">
    <mergeCell ref="L36:T37"/>
    <mergeCell ref="B38:J41"/>
    <mergeCell ref="L6:M6"/>
    <mergeCell ref="N6:P6"/>
    <mergeCell ref="Q6:T6"/>
    <mergeCell ref="L11:W11"/>
    <mergeCell ref="L12:S13"/>
    <mergeCell ref="L21:O21"/>
    <mergeCell ref="L3:O3"/>
    <mergeCell ref="P3:R3"/>
    <mergeCell ref="F1:J1"/>
    <mergeCell ref="A3:J3"/>
    <mergeCell ref="A4:A5"/>
    <mergeCell ref="B4:B5"/>
    <mergeCell ref="C4:C5"/>
    <mergeCell ref="F4:F5"/>
    <mergeCell ref="J4:J5"/>
  </mergeCells>
  <hyperlinks>
    <hyperlink ref="L3" r:id="rId1"/>
  </hyperlinks>
  <printOptions horizontalCentered="1"/>
  <pageMargins left="0.7" right="0.7" top="1.2417708333333299" bottom="0.75" header="0.3" footer="0.3"/>
  <pageSetup scale="64" orientation="landscape" r:id="rId2"/>
  <headerFooter alignWithMargins="0">
    <oddHeader>&amp;C&amp;"-,Bold"&amp;16HIGHWAY SAFETY IMPROVEMENT PROGRAM
APPLICATION - COST ESTIMATE</oddHeader>
    <oddFooter>&amp;L&amp;10ADOT - HSIP App - Cost Est.  Updated 8-2011&amp;CPage 3</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pageSetUpPr fitToPage="1"/>
  </sheetPr>
  <dimension ref="A1:W43"/>
  <sheetViews>
    <sheetView zoomScaleNormal="100" workbookViewId="0">
      <selection activeCell="P3" sqref="P3:R3"/>
    </sheetView>
  </sheetViews>
  <sheetFormatPr defaultColWidth="9.140625" defaultRowHeight="15" x14ac:dyDescent="0.25"/>
  <cols>
    <col min="1" max="1" width="24.140625" style="166" customWidth="1"/>
    <col min="2" max="2" width="23.85546875" style="166" customWidth="1"/>
    <col min="3" max="3" width="10.85546875" style="189" customWidth="1"/>
    <col min="4" max="4" width="13.7109375" style="166" customWidth="1"/>
    <col min="5" max="5" width="13.5703125" style="166" customWidth="1"/>
    <col min="6" max="7" width="14" style="166" bestFit="1" customWidth="1"/>
    <col min="8" max="8" width="14.42578125" style="166" customWidth="1"/>
    <col min="9" max="9" width="13.28515625" style="166" customWidth="1"/>
    <col min="10" max="10" width="18.42578125" style="166" customWidth="1"/>
    <col min="11" max="11" width="9.140625" style="166"/>
    <col min="12" max="12" width="10" style="166" customWidth="1"/>
    <col min="13" max="13" width="16.140625" style="166" customWidth="1"/>
    <col min="14" max="14" width="9.140625" style="166"/>
    <col min="15" max="15" width="15.5703125" style="166" customWidth="1"/>
    <col min="16" max="16384" width="9.140625" style="166"/>
  </cols>
  <sheetData>
    <row r="1" spans="1:23" ht="30.75" customHeight="1" x14ac:dyDescent="0.25">
      <c r="A1" s="386" t="s">
        <v>53</v>
      </c>
      <c r="B1" s="387">
        <f>'2. Application'!C1</f>
        <v>0</v>
      </c>
      <c r="C1" s="388" t="s">
        <v>38</v>
      </c>
      <c r="D1" s="401"/>
      <c r="E1" s="401"/>
      <c r="F1" s="716" t="s">
        <v>654</v>
      </c>
      <c r="G1" s="717"/>
      <c r="H1" s="717"/>
      <c r="I1" s="717"/>
      <c r="J1" s="718"/>
    </row>
    <row r="2" spans="1:23" ht="7.5" customHeight="1" x14ac:dyDescent="0.25">
      <c r="A2" s="77"/>
      <c r="B2" s="78"/>
      <c r="C2" s="84"/>
      <c r="D2" s="78"/>
      <c r="E2" s="78"/>
      <c r="F2" s="78"/>
      <c r="G2" s="78"/>
      <c r="H2" s="78"/>
      <c r="I2" s="78"/>
      <c r="J2" s="79"/>
    </row>
    <row r="3" spans="1:23" ht="21" customHeight="1" x14ac:dyDescent="0.25">
      <c r="A3" s="719" t="s">
        <v>110</v>
      </c>
      <c r="B3" s="720"/>
      <c r="C3" s="720"/>
      <c r="D3" s="720"/>
      <c r="E3" s="720"/>
      <c r="F3" s="720"/>
      <c r="G3" s="720"/>
      <c r="H3" s="720"/>
      <c r="I3" s="720"/>
      <c r="J3" s="721"/>
      <c r="K3" s="496"/>
      <c r="L3" s="714" t="s">
        <v>844</v>
      </c>
      <c r="M3" s="727"/>
      <c r="N3" s="727"/>
      <c r="O3" s="727"/>
      <c r="P3" s="715" t="s">
        <v>845</v>
      </c>
      <c r="Q3" s="715"/>
      <c r="R3" s="715"/>
    </row>
    <row r="4" spans="1:23" ht="20.25" customHeight="1" x14ac:dyDescent="0.25">
      <c r="A4" s="722" t="s">
        <v>49</v>
      </c>
      <c r="B4" s="722" t="s">
        <v>50</v>
      </c>
      <c r="C4" s="722" t="s">
        <v>52</v>
      </c>
      <c r="D4" s="389" t="s">
        <v>105</v>
      </c>
      <c r="E4" s="389" t="s">
        <v>106</v>
      </c>
      <c r="F4" s="722" t="s">
        <v>655</v>
      </c>
      <c r="G4" s="390" t="s">
        <v>1</v>
      </c>
      <c r="H4" s="390" t="s">
        <v>556</v>
      </c>
      <c r="I4" s="390" t="s">
        <v>69</v>
      </c>
      <c r="J4" s="722" t="s">
        <v>51</v>
      </c>
    </row>
    <row r="5" spans="1:23" ht="17.25" customHeight="1" x14ac:dyDescent="0.25">
      <c r="A5" s="723"/>
      <c r="B5" s="723"/>
      <c r="C5" s="723"/>
      <c r="D5" s="391"/>
      <c r="E5" s="391"/>
      <c r="F5" s="723"/>
      <c r="G5" s="402">
        <v>0.94299999999999995</v>
      </c>
      <c r="H5" s="403">
        <v>5.7000000000000002E-2</v>
      </c>
      <c r="I5" s="403">
        <v>0</v>
      </c>
      <c r="J5" s="723"/>
      <c r="L5" s="166" t="s">
        <v>560</v>
      </c>
    </row>
    <row r="6" spans="1:23" ht="15.75" x14ac:dyDescent="0.25">
      <c r="A6" s="81" t="s">
        <v>818</v>
      </c>
      <c r="B6" s="49" t="s">
        <v>819</v>
      </c>
      <c r="C6" s="85">
        <v>1</v>
      </c>
      <c r="D6" s="89">
        <v>40000</v>
      </c>
      <c r="E6" s="89">
        <v>40000</v>
      </c>
      <c r="F6" s="2">
        <v>40000</v>
      </c>
      <c r="G6" s="2">
        <f>ROUND(F6*$G$5,2)</f>
        <v>37720</v>
      </c>
      <c r="H6" s="2">
        <f>ROUND(F6*$H$5,2)</f>
        <v>2280</v>
      </c>
      <c r="I6" s="2">
        <v>0</v>
      </c>
      <c r="J6" s="2">
        <f t="shared" ref="J6:J13" si="0">SUM(G6:I6)</f>
        <v>40000</v>
      </c>
      <c r="L6" s="725" t="s">
        <v>460</v>
      </c>
      <c r="M6" s="725"/>
      <c r="N6" s="725" t="s">
        <v>461</v>
      </c>
      <c r="O6" s="725"/>
      <c r="P6" s="725"/>
      <c r="Q6" s="726" t="s">
        <v>462</v>
      </c>
      <c r="R6" s="726"/>
      <c r="S6" s="726"/>
      <c r="T6" s="726"/>
    </row>
    <row r="7" spans="1:23" ht="15.75" x14ac:dyDescent="0.25">
      <c r="A7" s="444" t="s">
        <v>820</v>
      </c>
      <c r="B7" s="411"/>
      <c r="C7" s="410"/>
      <c r="D7" s="443">
        <v>40000</v>
      </c>
      <c r="E7" s="443">
        <v>40000</v>
      </c>
      <c r="F7" s="398">
        <f>SUM(F6)</f>
        <v>40000</v>
      </c>
      <c r="G7" s="398">
        <f>SUM(G6)</f>
        <v>37720</v>
      </c>
      <c r="H7" s="398">
        <f>SUM(H6)</f>
        <v>2280</v>
      </c>
      <c r="I7" s="398"/>
      <c r="J7" s="2">
        <f t="shared" si="0"/>
        <v>40000</v>
      </c>
      <c r="L7" s="441"/>
      <c r="M7" s="441"/>
      <c r="N7" s="441"/>
      <c r="O7" s="441"/>
      <c r="P7" s="441"/>
      <c r="Q7" s="442"/>
      <c r="R7" s="442"/>
      <c r="S7" s="442"/>
      <c r="T7" s="442"/>
    </row>
    <row r="8" spans="1:23" ht="15.75" x14ac:dyDescent="0.25">
      <c r="A8" s="81" t="s">
        <v>46</v>
      </c>
      <c r="B8" s="49" t="s">
        <v>851</v>
      </c>
      <c r="C8" s="85">
        <v>1</v>
      </c>
      <c r="D8" s="56">
        <v>150000</v>
      </c>
      <c r="E8" s="56">
        <v>150000</v>
      </c>
      <c r="F8" s="2">
        <v>150000</v>
      </c>
      <c r="G8" s="2">
        <f>ROUND(F8*$G$5,2)</f>
        <v>141450</v>
      </c>
      <c r="H8" s="2">
        <f>ROUND(F8*$H$5,2)</f>
        <v>8550</v>
      </c>
      <c r="I8" s="2">
        <v>0</v>
      </c>
      <c r="J8" s="2">
        <f t="shared" si="0"/>
        <v>150000</v>
      </c>
      <c r="L8" s="166" t="s">
        <v>850</v>
      </c>
    </row>
    <row r="9" spans="1:23" s="82" customFormat="1" ht="31.5" x14ac:dyDescent="0.25">
      <c r="A9" s="53" t="s">
        <v>128</v>
      </c>
      <c r="B9" s="52"/>
      <c r="C9" s="85">
        <v>0</v>
      </c>
      <c r="D9" s="88">
        <v>0</v>
      </c>
      <c r="E9" s="88">
        <v>0</v>
      </c>
      <c r="F9" s="2">
        <v>0</v>
      </c>
      <c r="G9" s="2">
        <f>ROUND(F9*$G$5,2)</f>
        <v>0</v>
      </c>
      <c r="H9" s="2">
        <f>ROUND(F9*$H$5,2)</f>
        <v>0</v>
      </c>
      <c r="I9" s="2">
        <v>0</v>
      </c>
      <c r="J9" s="2">
        <f t="shared" si="0"/>
        <v>0</v>
      </c>
      <c r="L9" s="82" t="s">
        <v>129</v>
      </c>
    </row>
    <row r="10" spans="1:23" s="82" customFormat="1" ht="15.75" x14ac:dyDescent="0.25">
      <c r="A10" s="53" t="s">
        <v>821</v>
      </c>
      <c r="B10" s="52"/>
      <c r="C10" s="85">
        <v>0</v>
      </c>
      <c r="D10" s="88">
        <v>0</v>
      </c>
      <c r="E10" s="88">
        <v>0</v>
      </c>
      <c r="F10" s="2">
        <v>0</v>
      </c>
      <c r="G10" s="2">
        <v>0</v>
      </c>
      <c r="H10" s="2">
        <v>0</v>
      </c>
      <c r="I10" s="2">
        <v>0</v>
      </c>
      <c r="J10" s="2"/>
    </row>
    <row r="11" spans="1:23" ht="15.75" x14ac:dyDescent="0.25">
      <c r="A11" s="81" t="s">
        <v>104</v>
      </c>
      <c r="B11" s="51"/>
      <c r="C11" s="85">
        <v>1</v>
      </c>
      <c r="D11" s="56">
        <v>40000</v>
      </c>
      <c r="E11" s="56">
        <v>40000</v>
      </c>
      <c r="F11" s="55">
        <v>40000</v>
      </c>
      <c r="G11" s="2">
        <f>ROUND(F11*$G$5,2)</f>
        <v>37720</v>
      </c>
      <c r="H11" s="2">
        <f>ROUND(F11*$H$5,2)</f>
        <v>2280</v>
      </c>
      <c r="I11" s="2">
        <v>0</v>
      </c>
      <c r="J11" s="2">
        <v>0</v>
      </c>
      <c r="L11" s="727" t="s">
        <v>567</v>
      </c>
      <c r="M11" s="727"/>
      <c r="N11" s="727"/>
      <c r="O11" s="727"/>
      <c r="P11" s="727"/>
      <c r="Q11" s="727"/>
      <c r="R11" s="727"/>
      <c r="S11" s="727"/>
      <c r="T11" s="727"/>
      <c r="U11" s="727"/>
      <c r="V11" s="727"/>
      <c r="W11" s="727"/>
    </row>
    <row r="12" spans="1:23" ht="15.75" x14ac:dyDescent="0.25">
      <c r="A12" s="404" t="s">
        <v>115</v>
      </c>
      <c r="B12" s="405"/>
      <c r="C12" s="404"/>
      <c r="D12" s="406"/>
      <c r="E12" s="406">
        <f>SUM(E8:E11)</f>
        <v>190000</v>
      </c>
      <c r="F12" s="406">
        <f>SUM(F8:F11)</f>
        <v>190000</v>
      </c>
      <c r="G12" s="406">
        <f>F12*G5</f>
        <v>179170</v>
      </c>
      <c r="H12" s="406">
        <f>F12*H5</f>
        <v>10830</v>
      </c>
      <c r="I12" s="407">
        <f>SUM(I6:I11)</f>
        <v>0</v>
      </c>
      <c r="J12" s="406">
        <f t="shared" si="0"/>
        <v>190000</v>
      </c>
      <c r="L12" s="724"/>
      <c r="M12" s="724"/>
      <c r="N12" s="724"/>
      <c r="O12" s="724"/>
      <c r="P12" s="724"/>
      <c r="Q12" s="724"/>
      <c r="R12" s="724"/>
      <c r="S12" s="724"/>
    </row>
    <row r="13" spans="1:23" ht="15.75" x14ac:dyDescent="0.25">
      <c r="A13" s="160" t="s">
        <v>650</v>
      </c>
      <c r="B13" s="161" t="s">
        <v>822</v>
      </c>
      <c r="C13" s="296">
        <v>9.2600000000000002E-2</v>
      </c>
      <c r="D13" s="162"/>
      <c r="E13" s="162">
        <f>C13*E12</f>
        <v>17594</v>
      </c>
      <c r="F13" s="162">
        <f>C13*F12</f>
        <v>17594</v>
      </c>
      <c r="G13" s="162">
        <f t="shared" ref="G13:G19" si="1">ROUND(F13*$G$5,2)</f>
        <v>16591.14</v>
      </c>
      <c r="H13" s="162">
        <f>ROUND(F13*$H$5,2)</f>
        <v>1002.86</v>
      </c>
      <c r="I13" s="162">
        <f>ROUND(C13*$I$12,2)</f>
        <v>0</v>
      </c>
      <c r="J13" s="162">
        <f t="shared" si="0"/>
        <v>17594</v>
      </c>
      <c r="L13" s="724"/>
      <c r="M13" s="724"/>
      <c r="N13" s="724"/>
      <c r="O13" s="724"/>
      <c r="P13" s="724"/>
      <c r="Q13" s="724"/>
      <c r="R13" s="724"/>
      <c r="S13" s="724"/>
    </row>
    <row r="14" spans="1:23" ht="15.75" x14ac:dyDescent="0.25">
      <c r="A14" s="408" t="s">
        <v>651</v>
      </c>
      <c r="B14" s="409"/>
      <c r="C14" s="410"/>
      <c r="D14" s="398"/>
      <c r="E14" s="400">
        <f>SUM(E12:E13)</f>
        <v>207594</v>
      </c>
      <c r="F14" s="400">
        <f>SUM(F12:F13)</f>
        <v>207594</v>
      </c>
      <c r="G14" s="400">
        <f t="shared" si="1"/>
        <v>195761.14</v>
      </c>
      <c r="H14" s="400">
        <f>F14*H5</f>
        <v>11832.858</v>
      </c>
      <c r="I14" s="400">
        <f>SUM(I12:I13)</f>
        <v>0</v>
      </c>
      <c r="J14" s="400">
        <f t="shared" ref="J14:J21" si="2">SUM(G14:I14)</f>
        <v>207593.99800000002</v>
      </c>
    </row>
    <row r="15" spans="1:23" ht="15.75" x14ac:dyDescent="0.25">
      <c r="A15" s="160" t="s">
        <v>47</v>
      </c>
      <c r="B15" s="53"/>
      <c r="C15" s="190">
        <v>0</v>
      </c>
      <c r="D15" s="2"/>
      <c r="E15" s="2">
        <v>0</v>
      </c>
      <c r="F15" s="2">
        <v>0</v>
      </c>
      <c r="G15" s="2">
        <f t="shared" si="1"/>
        <v>0</v>
      </c>
      <c r="H15" s="2">
        <f>ROUND(F15*$H$5,2)</f>
        <v>0</v>
      </c>
      <c r="I15" s="2">
        <v>0</v>
      </c>
      <c r="J15" s="2">
        <f t="shared" si="2"/>
        <v>0</v>
      </c>
    </row>
    <row r="16" spans="1:23" ht="15.75" x14ac:dyDescent="0.25">
      <c r="A16" s="160" t="s">
        <v>47</v>
      </c>
      <c r="B16" s="53"/>
      <c r="C16" s="190">
        <v>0</v>
      </c>
      <c r="D16" s="2"/>
      <c r="E16" s="2"/>
      <c r="F16" s="2"/>
      <c r="G16" s="2"/>
      <c r="H16" s="2"/>
      <c r="I16" s="2"/>
      <c r="J16" s="2"/>
    </row>
    <row r="17" spans="1:15" ht="15.75" x14ac:dyDescent="0.25">
      <c r="A17" s="160" t="s">
        <v>47</v>
      </c>
      <c r="B17" s="49"/>
      <c r="C17" s="83">
        <v>0</v>
      </c>
      <c r="D17" s="2"/>
      <c r="E17" s="2"/>
      <c r="F17" s="2">
        <f>(C17*D17)</f>
        <v>0</v>
      </c>
      <c r="G17" s="2">
        <f t="shared" si="1"/>
        <v>0</v>
      </c>
      <c r="H17" s="2">
        <f>ROUND(F17*$H$5,2)</f>
        <v>0</v>
      </c>
      <c r="I17" s="2">
        <v>0</v>
      </c>
      <c r="J17" s="2">
        <f t="shared" si="2"/>
        <v>0</v>
      </c>
    </row>
    <row r="18" spans="1:15" ht="15.75" x14ac:dyDescent="0.25">
      <c r="A18" s="160" t="s">
        <v>814</v>
      </c>
      <c r="B18" s="49"/>
      <c r="C18" s="83">
        <v>0</v>
      </c>
      <c r="D18" s="2"/>
      <c r="E18" s="2"/>
      <c r="F18" s="2">
        <f>(C18*D18)</f>
        <v>0</v>
      </c>
      <c r="G18" s="2">
        <f t="shared" si="1"/>
        <v>0</v>
      </c>
      <c r="H18" s="2">
        <f>ROUND(F18*$H$5,2)</f>
        <v>0</v>
      </c>
      <c r="I18" s="2">
        <v>0</v>
      </c>
      <c r="J18" s="2">
        <f t="shared" si="2"/>
        <v>0</v>
      </c>
    </row>
    <row r="19" spans="1:15" ht="15.75" x14ac:dyDescent="0.25">
      <c r="A19" s="160" t="s">
        <v>815</v>
      </c>
      <c r="B19" s="49"/>
      <c r="C19" s="83">
        <v>0</v>
      </c>
      <c r="D19" s="2"/>
      <c r="E19" s="2"/>
      <c r="F19" s="2">
        <f>(C19*D19)</f>
        <v>0</v>
      </c>
      <c r="G19" s="2">
        <f t="shared" si="1"/>
        <v>0</v>
      </c>
      <c r="H19" s="2">
        <f>ROUND(F19*$H$5,2)</f>
        <v>0</v>
      </c>
      <c r="I19" s="2">
        <v>0</v>
      </c>
      <c r="J19" s="2">
        <f t="shared" si="2"/>
        <v>0</v>
      </c>
    </row>
    <row r="20" spans="1:15" ht="15.75" x14ac:dyDescent="0.25">
      <c r="A20" s="397" t="s">
        <v>66</v>
      </c>
      <c r="B20" s="411"/>
      <c r="C20" s="410">
        <v>0</v>
      </c>
      <c r="D20" s="398"/>
      <c r="E20" s="398">
        <f t="shared" ref="E20:J20" si="3">SUM(E15:E19)</f>
        <v>0</v>
      </c>
      <c r="F20" s="398">
        <f t="shared" si="3"/>
        <v>0</v>
      </c>
      <c r="G20" s="398">
        <f t="shared" si="3"/>
        <v>0</v>
      </c>
      <c r="H20" s="398">
        <f t="shared" si="3"/>
        <v>0</v>
      </c>
      <c r="I20" s="398">
        <f t="shared" si="3"/>
        <v>0</v>
      </c>
      <c r="J20" s="398">
        <f t="shared" si="3"/>
        <v>0</v>
      </c>
    </row>
    <row r="21" spans="1:15" ht="15.75" x14ac:dyDescent="0.25">
      <c r="A21" s="81" t="s">
        <v>114</v>
      </c>
      <c r="B21" s="49" t="s">
        <v>558</v>
      </c>
      <c r="C21" s="295">
        <v>0.1</v>
      </c>
      <c r="D21" s="2"/>
      <c r="E21" s="2">
        <f>C21*E20</f>
        <v>0</v>
      </c>
      <c r="F21" s="2">
        <f>(C21*F20)</f>
        <v>0</v>
      </c>
      <c r="G21" s="2">
        <f>ROUND(F21*$G$5,2)</f>
        <v>0</v>
      </c>
      <c r="H21" s="2">
        <f>ROUND(F21*$H$5,2)</f>
        <v>0</v>
      </c>
      <c r="I21" s="2">
        <f>C21*I20</f>
        <v>0</v>
      </c>
      <c r="J21" s="2">
        <f t="shared" si="2"/>
        <v>0</v>
      </c>
      <c r="L21" s="727" t="s">
        <v>561</v>
      </c>
      <c r="M21" s="727"/>
      <c r="N21" s="727"/>
      <c r="O21" s="727"/>
    </row>
    <row r="22" spans="1:15" ht="15.75" x14ac:dyDescent="0.25">
      <c r="A22" s="392" t="s">
        <v>66</v>
      </c>
      <c r="B22" s="412"/>
      <c r="C22" s="399"/>
      <c r="D22" s="395"/>
      <c r="E22" s="395">
        <f t="shared" ref="E22:J22" si="4">SUM(E20:E21)</f>
        <v>0</v>
      </c>
      <c r="F22" s="394">
        <f t="shared" si="4"/>
        <v>0</v>
      </c>
      <c r="G22" s="394">
        <f t="shared" si="4"/>
        <v>0</v>
      </c>
      <c r="H22" s="394">
        <f t="shared" si="4"/>
        <v>0</v>
      </c>
      <c r="I22" s="394">
        <f t="shared" si="4"/>
        <v>0</v>
      </c>
      <c r="J22" s="394">
        <f t="shared" si="4"/>
        <v>0</v>
      </c>
    </row>
    <row r="23" spans="1:15" ht="15.75" x14ac:dyDescent="0.25">
      <c r="A23" s="81" t="s">
        <v>67</v>
      </c>
      <c r="B23" s="51"/>
      <c r="C23" s="295">
        <v>0.14000000000000001</v>
      </c>
      <c r="D23" s="57"/>
      <c r="E23" s="2">
        <f>C23*E22</f>
        <v>0</v>
      </c>
      <c r="F23" s="2">
        <f>ROUND(F22*C23,2)</f>
        <v>0</v>
      </c>
      <c r="G23" s="2">
        <f t="shared" ref="G23:G31" si="5">ROUND(F23*$G$5,2)</f>
        <v>0</v>
      </c>
      <c r="H23" s="2">
        <f t="shared" ref="H23:H31" si="6">ROUND(F23*$H$5,2)</f>
        <v>0</v>
      </c>
      <c r="I23" s="2">
        <f>C23*I22</f>
        <v>0</v>
      </c>
      <c r="J23" s="2">
        <f>G23+H23+I23</f>
        <v>0</v>
      </c>
    </row>
    <row r="24" spans="1:15" ht="15.75" x14ac:dyDescent="0.25">
      <c r="A24" s="81" t="s">
        <v>68</v>
      </c>
      <c r="B24" s="51"/>
      <c r="C24" s="295">
        <v>0.2</v>
      </c>
      <c r="D24" s="57"/>
      <c r="E24" s="2">
        <f>C24*E22</f>
        <v>0</v>
      </c>
      <c r="F24" s="2">
        <f>ROUND(F22*C24,2)</f>
        <v>0</v>
      </c>
      <c r="G24" s="2">
        <f t="shared" si="5"/>
        <v>0</v>
      </c>
      <c r="H24" s="2">
        <f t="shared" si="6"/>
        <v>0</v>
      </c>
      <c r="I24" s="2">
        <f>C24*I22</f>
        <v>0</v>
      </c>
      <c r="J24" s="2">
        <f>G24+H24+I24</f>
        <v>0</v>
      </c>
    </row>
    <row r="25" spans="1:15" ht="15.75" x14ac:dyDescent="0.25">
      <c r="A25" s="81" t="s">
        <v>111</v>
      </c>
      <c r="B25" s="49"/>
      <c r="C25" s="295">
        <v>0.01</v>
      </c>
      <c r="D25" s="2"/>
      <c r="E25" s="2">
        <f>C25*E22</f>
        <v>0</v>
      </c>
      <c r="F25" s="2">
        <f>C25*F22</f>
        <v>0</v>
      </c>
      <c r="G25" s="2">
        <f t="shared" si="5"/>
        <v>0</v>
      </c>
      <c r="H25" s="2">
        <f t="shared" si="6"/>
        <v>0</v>
      </c>
      <c r="I25" s="2">
        <f>C25*I22</f>
        <v>0</v>
      </c>
      <c r="J25" s="2">
        <f>G25+H25+I25</f>
        <v>0</v>
      </c>
    </row>
    <row r="26" spans="1:15" ht="15.75" x14ac:dyDescent="0.25">
      <c r="A26" s="81" t="s">
        <v>117</v>
      </c>
      <c r="B26" s="49"/>
      <c r="C26" s="295">
        <v>0.05</v>
      </c>
      <c r="D26" s="2"/>
      <c r="E26" s="2">
        <f>C26*E22</f>
        <v>0</v>
      </c>
      <c r="F26" s="2">
        <f>C26*F22</f>
        <v>0</v>
      </c>
      <c r="G26" s="2">
        <f t="shared" si="5"/>
        <v>0</v>
      </c>
      <c r="H26" s="2">
        <f t="shared" si="6"/>
        <v>0</v>
      </c>
      <c r="I26" s="2">
        <f>C26*I22</f>
        <v>0</v>
      </c>
      <c r="J26" s="2">
        <f t="shared" ref="J26:J31" si="7">SUM(G26:I26)</f>
        <v>0</v>
      </c>
    </row>
    <row r="27" spans="1:15" ht="15.75" x14ac:dyDescent="0.25">
      <c r="A27" s="81"/>
      <c r="B27" s="49"/>
      <c r="C27" s="83"/>
      <c r="D27" s="2"/>
      <c r="E27" s="2"/>
      <c r="F27" s="2">
        <v>0</v>
      </c>
      <c r="G27" s="2">
        <f t="shared" si="5"/>
        <v>0</v>
      </c>
      <c r="H27" s="2">
        <f t="shared" si="6"/>
        <v>0</v>
      </c>
      <c r="I27" s="2">
        <v>0</v>
      </c>
      <c r="J27" s="2">
        <f t="shared" si="7"/>
        <v>0</v>
      </c>
    </row>
    <row r="28" spans="1:15" ht="15.75" x14ac:dyDescent="0.25">
      <c r="A28" s="81"/>
      <c r="B28" s="49"/>
      <c r="C28" s="83"/>
      <c r="D28" s="2"/>
      <c r="E28" s="2"/>
      <c r="F28" s="2">
        <v>0</v>
      </c>
      <c r="G28" s="2">
        <f t="shared" si="5"/>
        <v>0</v>
      </c>
      <c r="H28" s="2">
        <f t="shared" si="6"/>
        <v>0</v>
      </c>
      <c r="I28" s="2">
        <v>0</v>
      </c>
      <c r="J28" s="2">
        <f t="shared" si="7"/>
        <v>0</v>
      </c>
    </row>
    <row r="29" spans="1:15" ht="15.75" x14ac:dyDescent="0.25">
      <c r="A29" s="81"/>
      <c r="B29" s="49"/>
      <c r="C29" s="83"/>
      <c r="D29" s="2"/>
      <c r="E29" s="2"/>
      <c r="F29" s="2">
        <v>0</v>
      </c>
      <c r="G29" s="2">
        <f t="shared" si="5"/>
        <v>0</v>
      </c>
      <c r="H29" s="2">
        <f t="shared" si="6"/>
        <v>0</v>
      </c>
      <c r="I29" s="2">
        <v>0</v>
      </c>
      <c r="J29" s="2">
        <f t="shared" si="7"/>
        <v>0</v>
      </c>
    </row>
    <row r="30" spans="1:15" ht="15.75" x14ac:dyDescent="0.25">
      <c r="A30" s="81"/>
      <c r="B30" s="49"/>
      <c r="C30" s="83"/>
      <c r="D30" s="2"/>
      <c r="E30" s="2"/>
      <c r="F30" s="2">
        <v>0</v>
      </c>
      <c r="G30" s="2">
        <f t="shared" si="5"/>
        <v>0</v>
      </c>
      <c r="H30" s="2">
        <f t="shared" si="6"/>
        <v>0</v>
      </c>
      <c r="I30" s="2">
        <v>0</v>
      </c>
      <c r="J30" s="2">
        <f t="shared" si="7"/>
        <v>0</v>
      </c>
    </row>
    <row r="31" spans="1:15" ht="15.75" x14ac:dyDescent="0.25">
      <c r="A31" s="81"/>
      <c r="B31" s="49"/>
      <c r="C31" s="83"/>
      <c r="D31" s="2"/>
      <c r="E31" s="2"/>
      <c r="F31" s="2">
        <v>0</v>
      </c>
      <c r="G31" s="2">
        <f t="shared" si="5"/>
        <v>0</v>
      </c>
      <c r="H31" s="2">
        <f t="shared" si="6"/>
        <v>0</v>
      </c>
      <c r="I31" s="2">
        <v>0</v>
      </c>
      <c r="J31" s="2">
        <f t="shared" si="7"/>
        <v>0</v>
      </c>
    </row>
    <row r="32" spans="1:15" ht="15.75" x14ac:dyDescent="0.25">
      <c r="A32" s="392" t="s">
        <v>118</v>
      </c>
      <c r="B32" s="411"/>
      <c r="C32" s="410"/>
      <c r="D32" s="397"/>
      <c r="E32" s="413">
        <f t="shared" ref="E32:J32" si="8">SUM(E23:E31)</f>
        <v>0</v>
      </c>
      <c r="F32" s="400">
        <f t="shared" si="8"/>
        <v>0</v>
      </c>
      <c r="G32" s="400">
        <f t="shared" si="8"/>
        <v>0</v>
      </c>
      <c r="H32" s="400">
        <f t="shared" si="8"/>
        <v>0</v>
      </c>
      <c r="I32" s="400">
        <f t="shared" si="8"/>
        <v>0</v>
      </c>
      <c r="J32" s="400">
        <f t="shared" si="8"/>
        <v>0</v>
      </c>
    </row>
    <row r="33" spans="1:20" ht="15.75" x14ac:dyDescent="0.25">
      <c r="A33" s="158"/>
      <c r="B33" s="51"/>
      <c r="C33" s="298"/>
      <c r="D33" s="50"/>
      <c r="E33" s="50"/>
      <c r="F33" s="164"/>
      <c r="G33" s="164"/>
      <c r="H33" s="164"/>
      <c r="I33" s="164"/>
      <c r="J33" s="164"/>
    </row>
    <row r="34" spans="1:20" ht="15.75" x14ac:dyDescent="0.25">
      <c r="A34" s="392" t="s">
        <v>116</v>
      </c>
      <c r="B34" s="411"/>
      <c r="C34" s="410"/>
      <c r="D34" s="397"/>
      <c r="E34" s="413">
        <f>E22+E32</f>
        <v>0</v>
      </c>
      <c r="F34" s="400">
        <f>SUM(F22+F32)</f>
        <v>0</v>
      </c>
      <c r="G34" s="400">
        <f>G5*F34</f>
        <v>0</v>
      </c>
      <c r="H34" s="400">
        <f>F34*H5</f>
        <v>0</v>
      </c>
      <c r="I34" s="400">
        <f>I22+I32</f>
        <v>0</v>
      </c>
      <c r="J34" s="400">
        <f>SUM(G34:I34)</f>
        <v>0</v>
      </c>
    </row>
    <row r="35" spans="1:20" ht="15.75" x14ac:dyDescent="0.25">
      <c r="A35" s="85" t="s">
        <v>650</v>
      </c>
      <c r="B35" s="51" t="s">
        <v>823</v>
      </c>
      <c r="C35" s="298">
        <v>0.1232</v>
      </c>
      <c r="D35" s="50"/>
      <c r="E35" s="191">
        <f>C35*E34</f>
        <v>0</v>
      </c>
      <c r="F35" s="56">
        <f>C35*F34</f>
        <v>0</v>
      </c>
      <c r="G35" s="56">
        <f>F35*G5</f>
        <v>0</v>
      </c>
      <c r="H35" s="56">
        <f>H5*F35</f>
        <v>0</v>
      </c>
      <c r="I35" s="56">
        <f>C35*I34</f>
        <v>0</v>
      </c>
      <c r="J35" s="56">
        <f>SUM(G35:I35)</f>
        <v>0</v>
      </c>
    </row>
    <row r="36" spans="1:20" ht="15.75" x14ac:dyDescent="0.25">
      <c r="A36" s="392" t="s">
        <v>652</v>
      </c>
      <c r="B36" s="411"/>
      <c r="C36" s="410"/>
      <c r="D36" s="397"/>
      <c r="E36" s="413">
        <f>SUM(E34:E35)</f>
        <v>0</v>
      </c>
      <c r="F36" s="400">
        <f>SUM(F34:F35)</f>
        <v>0</v>
      </c>
      <c r="G36" s="400">
        <f>F36*G5</f>
        <v>0</v>
      </c>
      <c r="H36" s="400">
        <f>F36*H5</f>
        <v>0</v>
      </c>
      <c r="I36" s="400">
        <f>SUM(I34:I35)</f>
        <v>0</v>
      </c>
      <c r="J36" s="400">
        <f>SUM(G36:I36)</f>
        <v>0</v>
      </c>
    </row>
    <row r="37" spans="1:20" ht="15.75" x14ac:dyDescent="0.25">
      <c r="A37" s="81"/>
      <c r="B37" s="49"/>
      <c r="C37" s="83"/>
      <c r="D37" s="81"/>
      <c r="E37" s="81"/>
      <c r="F37" s="2"/>
      <c r="G37" s="2"/>
      <c r="H37" s="2"/>
      <c r="I37" s="2"/>
      <c r="J37" s="2" t="s">
        <v>54</v>
      </c>
    </row>
    <row r="38" spans="1:20" ht="15.75" x14ac:dyDescent="0.25">
      <c r="A38" s="392" t="s">
        <v>48</v>
      </c>
      <c r="B38" s="414"/>
      <c r="C38" s="393"/>
      <c r="D38" s="393"/>
      <c r="E38" s="415">
        <f>E7+E14+E36</f>
        <v>247594</v>
      </c>
      <c r="F38" s="415">
        <f t="shared" ref="F38:J38" si="9">F7+F14+F36</f>
        <v>247594</v>
      </c>
      <c r="G38" s="415">
        <f t="shared" si="9"/>
        <v>233481.14</v>
      </c>
      <c r="H38" s="415">
        <f t="shared" si="9"/>
        <v>14112.858</v>
      </c>
      <c r="I38" s="415">
        <f t="shared" si="9"/>
        <v>0</v>
      </c>
      <c r="J38" s="415">
        <f t="shared" si="9"/>
        <v>247593.99800000002</v>
      </c>
      <c r="L38" s="724" t="s">
        <v>484</v>
      </c>
      <c r="M38" s="724"/>
      <c r="N38" s="724"/>
      <c r="O38" s="724"/>
      <c r="P38" s="724"/>
      <c r="Q38" s="724"/>
      <c r="R38" s="724"/>
      <c r="S38" s="724"/>
      <c r="T38" s="724"/>
    </row>
    <row r="39" spans="1:20" x14ac:dyDescent="0.25">
      <c r="L39" s="724"/>
      <c r="M39" s="724"/>
      <c r="N39" s="724"/>
      <c r="O39" s="724"/>
      <c r="P39" s="724"/>
      <c r="Q39" s="724"/>
      <c r="R39" s="724"/>
      <c r="S39" s="724"/>
      <c r="T39" s="724"/>
    </row>
    <row r="40" spans="1:20" x14ac:dyDescent="0.25">
      <c r="A40" s="80" t="s">
        <v>0</v>
      </c>
      <c r="B40" s="715"/>
      <c r="C40" s="715"/>
      <c r="D40" s="715"/>
      <c r="E40" s="715"/>
      <c r="F40" s="715"/>
      <c r="G40" s="715"/>
      <c r="H40" s="715"/>
      <c r="I40" s="715"/>
      <c r="J40" s="715"/>
    </row>
    <row r="41" spans="1:20" x14ac:dyDescent="0.25">
      <c r="B41" s="715"/>
      <c r="C41" s="715"/>
      <c r="D41" s="715"/>
      <c r="E41" s="715"/>
      <c r="F41" s="715"/>
      <c r="G41" s="715"/>
      <c r="H41" s="715"/>
      <c r="I41" s="715"/>
      <c r="J41" s="715"/>
    </row>
    <row r="42" spans="1:20" x14ac:dyDescent="0.25">
      <c r="B42" s="715"/>
      <c r="C42" s="715"/>
      <c r="D42" s="715"/>
      <c r="E42" s="715"/>
      <c r="F42" s="715"/>
      <c r="G42" s="715"/>
      <c r="H42" s="715"/>
      <c r="I42" s="715"/>
      <c r="J42" s="715"/>
    </row>
    <row r="43" spans="1:20" x14ac:dyDescent="0.25">
      <c r="B43" s="715"/>
      <c r="C43" s="715"/>
      <c r="D43" s="715"/>
      <c r="E43" s="715"/>
      <c r="F43" s="715"/>
      <c r="G43" s="715"/>
      <c r="H43" s="715"/>
      <c r="I43" s="715"/>
      <c r="J43" s="715"/>
    </row>
  </sheetData>
  <sheetProtection formatCells="0" formatColumns="0" formatRows="0" insertColumns="0" insertRows="0"/>
  <mergeCells count="17">
    <mergeCell ref="L3:O3"/>
    <mergeCell ref="P3:R3"/>
    <mergeCell ref="L38:T39"/>
    <mergeCell ref="B40:J43"/>
    <mergeCell ref="L6:M6"/>
    <mergeCell ref="N6:P6"/>
    <mergeCell ref="Q6:T6"/>
    <mergeCell ref="L11:W11"/>
    <mergeCell ref="L12:S13"/>
    <mergeCell ref="L21:O21"/>
    <mergeCell ref="F1:J1"/>
    <mergeCell ref="A3:J3"/>
    <mergeCell ref="A4:A5"/>
    <mergeCell ref="B4:B5"/>
    <mergeCell ref="C4:C5"/>
    <mergeCell ref="F4:F5"/>
    <mergeCell ref="J4:J5"/>
  </mergeCells>
  <hyperlinks>
    <hyperlink ref="L3" r:id="rId1"/>
  </hyperlinks>
  <printOptions horizontalCentered="1"/>
  <pageMargins left="0.7" right="0.7" top="1.2417708333333299" bottom="0.75" header="0.3" footer="0.3"/>
  <pageSetup scale="64" orientation="landscape" r:id="rId2"/>
  <headerFooter alignWithMargins="0">
    <oddHeader>&amp;C&amp;"-,Bold"&amp;16HIGHWAY SAFETY IMPROVEMENT PROGRAM
APPLICATION - COST ESTIMATE</oddHeader>
    <oddFooter>&amp;L&amp;10ADOT - HSIP App - Cost Est.  Updated 8-2011&amp;CPage 3</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T47"/>
  <sheetViews>
    <sheetView topLeftCell="B1" zoomScale="90" zoomScaleNormal="90" workbookViewId="0">
      <selection activeCell="R3" sqref="R3:T3"/>
    </sheetView>
  </sheetViews>
  <sheetFormatPr defaultColWidth="9.140625" defaultRowHeight="15" x14ac:dyDescent="0.25"/>
  <cols>
    <col min="1" max="1" width="25.85546875" style="166" customWidth="1"/>
    <col min="2" max="2" width="44.42578125" style="166" customWidth="1"/>
    <col min="3" max="3" width="15.140625" style="294" customWidth="1"/>
    <col min="4" max="4" width="10.85546875" style="294" customWidth="1"/>
    <col min="5" max="5" width="24" style="166" customWidth="1"/>
    <col min="6" max="6" width="16.7109375" style="166" customWidth="1"/>
    <col min="7" max="7" width="18.42578125" style="166" customWidth="1"/>
    <col min="8" max="8" width="17.140625" style="166" customWidth="1"/>
    <col min="9" max="9" width="18.5703125" style="166" bestFit="1" customWidth="1"/>
    <col min="10" max="10" width="15.42578125" style="166" customWidth="1"/>
    <col min="11" max="11" width="17.85546875" style="166" customWidth="1"/>
    <col min="12" max="12" width="12.85546875" style="166" customWidth="1"/>
    <col min="13" max="13" width="10.140625" style="166" customWidth="1"/>
    <col min="14" max="14" width="9.140625" style="166"/>
    <col min="15" max="15" width="10.7109375" style="166" customWidth="1"/>
    <col min="16" max="16384" width="9.140625" style="166"/>
  </cols>
  <sheetData>
    <row r="1" spans="1:20" ht="45.75" customHeight="1" x14ac:dyDescent="0.25">
      <c r="A1" s="473" t="s">
        <v>53</v>
      </c>
      <c r="B1" s="474" t="s">
        <v>754</v>
      </c>
      <c r="C1" s="475"/>
      <c r="D1" s="476" t="s">
        <v>38</v>
      </c>
      <c r="E1" s="477"/>
      <c r="F1" s="478" t="s">
        <v>747</v>
      </c>
      <c r="G1" s="479"/>
      <c r="H1" s="352"/>
      <c r="I1" s="352"/>
      <c r="J1" s="352"/>
      <c r="K1" s="352"/>
      <c r="L1" s="356"/>
      <c r="M1" s="356"/>
      <c r="N1" s="356"/>
      <c r="O1" s="356"/>
      <c r="P1" s="356"/>
      <c r="Q1" s="356"/>
      <c r="R1" s="356"/>
    </row>
    <row r="2" spans="1:20" ht="13.15" customHeight="1" x14ac:dyDescent="0.25">
      <c r="A2" s="480"/>
      <c r="B2" s="480"/>
      <c r="C2" s="481"/>
      <c r="D2" s="481"/>
      <c r="E2" s="480"/>
      <c r="F2" s="480"/>
      <c r="G2" s="480"/>
      <c r="H2" s="482"/>
      <c r="I2" s="482"/>
      <c r="J2" s="482"/>
      <c r="K2" s="482"/>
      <c r="L2" s="356"/>
      <c r="M2" s="356"/>
      <c r="N2" s="356"/>
      <c r="O2" s="356"/>
      <c r="P2" s="356"/>
      <c r="Q2" s="356"/>
      <c r="R2" s="356"/>
    </row>
    <row r="3" spans="1:20" ht="33.75" customHeight="1" x14ac:dyDescent="0.25">
      <c r="A3" s="738" t="s">
        <v>110</v>
      </c>
      <c r="B3" s="738"/>
      <c r="C3" s="738"/>
      <c r="D3" s="738"/>
      <c r="E3" s="738"/>
      <c r="F3" s="738"/>
      <c r="G3" s="458"/>
      <c r="H3" s="739" t="s">
        <v>746</v>
      </c>
      <c r="I3" s="740"/>
      <c r="J3" s="349"/>
      <c r="K3" s="349"/>
      <c r="L3" s="356"/>
      <c r="M3" s="728" t="s">
        <v>844</v>
      </c>
      <c r="N3" s="728"/>
      <c r="O3" s="728"/>
      <c r="P3" s="728"/>
      <c r="Q3" s="356"/>
      <c r="R3" s="729" t="s">
        <v>845</v>
      </c>
      <c r="S3" s="729"/>
      <c r="T3" s="729"/>
    </row>
    <row r="4" spans="1:20" ht="20.25" customHeight="1" x14ac:dyDescent="0.25">
      <c r="A4" s="741" t="s">
        <v>49</v>
      </c>
      <c r="B4" s="741" t="s">
        <v>50</v>
      </c>
      <c r="C4" s="741" t="s">
        <v>745</v>
      </c>
      <c r="D4" s="741" t="s">
        <v>52</v>
      </c>
      <c r="E4" s="741" t="s">
        <v>105</v>
      </c>
      <c r="F4" s="741" t="s">
        <v>4</v>
      </c>
      <c r="G4" s="459">
        <v>0</v>
      </c>
      <c r="H4" s="348"/>
      <c r="I4" s="348"/>
      <c r="J4" s="373">
        <v>0</v>
      </c>
      <c r="K4" s="348"/>
      <c r="L4" s="359"/>
      <c r="M4" s="359"/>
      <c r="N4" s="359"/>
      <c r="O4" s="359"/>
      <c r="P4" s="359"/>
      <c r="Q4" s="359"/>
      <c r="R4" s="359"/>
    </row>
    <row r="5" spans="1:20" ht="17.25" customHeight="1" x14ac:dyDescent="0.25">
      <c r="A5" s="741"/>
      <c r="B5" s="741"/>
      <c r="C5" s="741"/>
      <c r="D5" s="741"/>
      <c r="E5" s="741"/>
      <c r="F5" s="741"/>
      <c r="G5" s="460"/>
      <c r="H5" s="372">
        <v>0.94299999999999995</v>
      </c>
      <c r="I5" s="372">
        <v>5.7000000000000002E-2</v>
      </c>
      <c r="J5" s="371">
        <v>1</v>
      </c>
      <c r="K5" s="370" t="s">
        <v>744</v>
      </c>
      <c r="L5" s="359"/>
      <c r="M5" s="359"/>
      <c r="N5" s="359"/>
      <c r="O5" s="359"/>
      <c r="P5" s="359"/>
      <c r="Q5" s="359"/>
      <c r="R5" s="359"/>
    </row>
    <row r="6" spans="1:20" x14ac:dyDescent="0.25">
      <c r="A6" s="461" t="s">
        <v>818</v>
      </c>
      <c r="B6" s="462" t="s">
        <v>819</v>
      </c>
      <c r="C6" s="463">
        <v>1</v>
      </c>
      <c r="D6" s="308">
        <v>1</v>
      </c>
      <c r="E6" s="307">
        <v>40000</v>
      </c>
      <c r="F6" s="464">
        <f>D6*E6</f>
        <v>40000</v>
      </c>
      <c r="G6" s="464">
        <f>F6*G4</f>
        <v>0</v>
      </c>
      <c r="H6" s="306">
        <f>G6*H5</f>
        <v>0</v>
      </c>
      <c r="I6" s="306">
        <f>G6*I5</f>
        <v>0</v>
      </c>
      <c r="J6" s="306">
        <f>F6*J4</f>
        <v>0</v>
      </c>
      <c r="K6" s="306">
        <f t="shared" ref="K6:K21" si="0">SUM(H6:J6)</f>
        <v>0</v>
      </c>
      <c r="L6" s="359"/>
      <c r="M6" s="359"/>
      <c r="N6" s="359"/>
      <c r="O6" s="359"/>
      <c r="P6" s="359"/>
      <c r="Q6" s="359"/>
      <c r="R6" s="359"/>
    </row>
    <row r="7" spans="1:20" x14ac:dyDescent="0.25">
      <c r="A7" s="449" t="s">
        <v>820</v>
      </c>
      <c r="B7" s="465"/>
      <c r="C7" s="336"/>
      <c r="D7" s="335"/>
      <c r="E7" s="466">
        <f>SUM(E6)</f>
        <v>40000</v>
      </c>
      <c r="F7" s="466">
        <f>SUM(F6)</f>
        <v>40000</v>
      </c>
      <c r="G7" s="466"/>
      <c r="H7" s="447"/>
      <c r="I7" s="447"/>
      <c r="J7" s="447"/>
      <c r="K7" s="447"/>
      <c r="L7" s="359"/>
      <c r="M7" s="359"/>
      <c r="N7" s="359"/>
      <c r="O7" s="359"/>
      <c r="P7" s="359"/>
      <c r="Q7" s="359"/>
      <c r="R7" s="359"/>
    </row>
    <row r="8" spans="1:20" x14ac:dyDescent="0.25">
      <c r="A8" s="450" t="s">
        <v>827</v>
      </c>
      <c r="B8" s="467" t="s">
        <v>851</v>
      </c>
      <c r="C8" s="468">
        <v>1</v>
      </c>
      <c r="D8" s="469">
        <v>1</v>
      </c>
      <c r="E8" s="497">
        <v>150000</v>
      </c>
      <c r="F8" s="497">
        <v>150000</v>
      </c>
      <c r="G8" s="470"/>
      <c r="H8" s="448"/>
      <c r="I8" s="448"/>
      <c r="J8" s="448"/>
      <c r="K8" s="448"/>
      <c r="L8" s="359"/>
      <c r="M8" s="359" t="s">
        <v>852</v>
      </c>
      <c r="N8" s="359"/>
      <c r="O8" s="359"/>
      <c r="P8" s="359"/>
      <c r="Q8" s="359"/>
      <c r="R8" s="359"/>
    </row>
    <row r="9" spans="1:20" x14ac:dyDescent="0.25">
      <c r="A9" s="349" t="s">
        <v>743</v>
      </c>
      <c r="B9" s="461"/>
      <c r="C9" s="463"/>
      <c r="D9" s="308"/>
      <c r="E9" s="471">
        <v>0</v>
      </c>
      <c r="F9" s="464">
        <f>D9*E9</f>
        <v>0</v>
      </c>
      <c r="G9" s="464">
        <f>F9*G4</f>
        <v>0</v>
      </c>
      <c r="H9" s="306">
        <f>G9*H5</f>
        <v>0</v>
      </c>
      <c r="I9" s="306">
        <f>G9*I5</f>
        <v>0</v>
      </c>
      <c r="J9" s="306">
        <f>F9*J4</f>
        <v>0</v>
      </c>
      <c r="K9" s="306">
        <f t="shared" si="0"/>
        <v>0</v>
      </c>
      <c r="L9" s="359"/>
      <c r="M9" s="359"/>
      <c r="N9" s="359"/>
      <c r="O9" s="359"/>
      <c r="P9" s="359"/>
      <c r="Q9" s="359"/>
      <c r="R9" s="359"/>
    </row>
    <row r="10" spans="1:20" x14ac:dyDescent="0.25">
      <c r="A10" s="461" t="s">
        <v>104</v>
      </c>
      <c r="B10" s="461"/>
      <c r="C10" s="463">
        <v>1</v>
      </c>
      <c r="D10" s="308">
        <v>1</v>
      </c>
      <c r="E10" s="307">
        <v>40000</v>
      </c>
      <c r="F10" s="464">
        <f>D10*E10</f>
        <v>40000</v>
      </c>
      <c r="G10" s="464">
        <f>F10*G4</f>
        <v>0</v>
      </c>
      <c r="H10" s="306">
        <f>G10*H5</f>
        <v>0</v>
      </c>
      <c r="I10" s="306">
        <f>G10*I5</f>
        <v>0</v>
      </c>
      <c r="J10" s="306">
        <f>F10*J4</f>
        <v>0</v>
      </c>
      <c r="K10" s="306">
        <f t="shared" si="0"/>
        <v>0</v>
      </c>
      <c r="L10" s="359"/>
      <c r="M10" s="359"/>
      <c r="N10" s="359"/>
      <c r="O10" s="359"/>
      <c r="P10" s="359"/>
      <c r="Q10" s="359"/>
      <c r="R10" s="359"/>
    </row>
    <row r="11" spans="1:20" x14ac:dyDescent="0.25">
      <c r="A11" s="349"/>
      <c r="B11" s="461"/>
      <c r="C11" s="309"/>
      <c r="D11" s="308"/>
      <c r="E11" s="307">
        <v>0</v>
      </c>
      <c r="F11" s="472">
        <f>D11*E11</f>
        <v>0</v>
      </c>
      <c r="G11" s="464">
        <f>F11*G4</f>
        <v>0</v>
      </c>
      <c r="H11" s="306">
        <f>G11*H5</f>
        <v>0</v>
      </c>
      <c r="I11" s="306">
        <f>G11*I5</f>
        <v>0</v>
      </c>
      <c r="J11" s="306">
        <f>F11*J4</f>
        <v>0</v>
      </c>
      <c r="K11" s="369">
        <f t="shared" si="0"/>
        <v>0</v>
      </c>
      <c r="L11" s="368"/>
      <c r="M11" s="368"/>
      <c r="N11" s="359"/>
      <c r="O11" s="359"/>
      <c r="P11" s="359"/>
      <c r="Q11" s="359"/>
      <c r="R11" s="359"/>
    </row>
    <row r="12" spans="1:20" s="356" customFormat="1" x14ac:dyDescent="0.25">
      <c r="A12" s="361" t="s">
        <v>115</v>
      </c>
      <c r="B12" s="362"/>
      <c r="C12" s="362"/>
      <c r="D12" s="361"/>
      <c r="E12" s="360">
        <v>0</v>
      </c>
      <c r="F12" s="360">
        <f>SUM(F8:F11)</f>
        <v>190000</v>
      </c>
      <c r="G12" s="360">
        <f>SUM(G6:G11)</f>
        <v>0</v>
      </c>
      <c r="H12" s="313">
        <f>SUM(H6:H11)</f>
        <v>0</v>
      </c>
      <c r="I12" s="313">
        <f>SUM(I6:I11)</f>
        <v>0</v>
      </c>
      <c r="J12" s="313">
        <f>SUM(J6:J11)</f>
        <v>0</v>
      </c>
      <c r="K12" s="313">
        <f t="shared" si="0"/>
        <v>0</v>
      </c>
      <c r="L12" s="359"/>
      <c r="M12" s="359"/>
      <c r="N12" s="359"/>
      <c r="O12" s="359"/>
      <c r="P12" s="359"/>
      <c r="Q12" s="359"/>
      <c r="R12" s="359"/>
    </row>
    <row r="13" spans="1:20" s="363" customFormat="1" x14ac:dyDescent="0.25">
      <c r="A13" s="367"/>
      <c r="B13" s="366" t="s">
        <v>829</v>
      </c>
      <c r="C13" s="437">
        <v>0</v>
      </c>
      <c r="D13" s="308"/>
      <c r="E13" s="365">
        <v>0</v>
      </c>
      <c r="F13" s="365">
        <f>F12*C13</f>
        <v>0</v>
      </c>
      <c r="G13" s="365">
        <f>G12*C13</f>
        <v>0</v>
      </c>
      <c r="H13" s="365">
        <f>H12*C13</f>
        <v>0</v>
      </c>
      <c r="I13" s="365">
        <f>I12*C13</f>
        <v>0</v>
      </c>
      <c r="J13" s="365">
        <f>J12*C13</f>
        <v>0</v>
      </c>
      <c r="K13" s="320">
        <f t="shared" si="0"/>
        <v>0</v>
      </c>
      <c r="L13" s="364"/>
      <c r="M13" s="364"/>
      <c r="N13" s="364"/>
      <c r="O13" s="364"/>
      <c r="P13" s="364"/>
      <c r="Q13" s="364"/>
      <c r="R13" s="364"/>
    </row>
    <row r="14" spans="1:20" s="356" customFormat="1" x14ac:dyDescent="0.25">
      <c r="A14" s="361" t="s">
        <v>115</v>
      </c>
      <c r="B14" s="362"/>
      <c r="C14" s="362"/>
      <c r="D14" s="361"/>
      <c r="E14" s="360">
        <v>0</v>
      </c>
      <c r="F14" s="360">
        <f>SUM(F12:F13)</f>
        <v>190000</v>
      </c>
      <c r="G14" s="360">
        <f>SUM(G12:G13)</f>
        <v>0</v>
      </c>
      <c r="H14" s="360">
        <f>SUM(H12:H13)</f>
        <v>0</v>
      </c>
      <c r="I14" s="360">
        <f>SUM(I12:I13)</f>
        <v>0</v>
      </c>
      <c r="J14" s="360">
        <f>SUM(J12:J13)</f>
        <v>0</v>
      </c>
      <c r="K14" s="360">
        <f t="shared" si="0"/>
        <v>0</v>
      </c>
      <c r="L14" s="359"/>
      <c r="M14" s="359"/>
      <c r="N14" s="359"/>
      <c r="O14" s="359"/>
      <c r="P14" s="359"/>
      <c r="Q14" s="359"/>
      <c r="R14" s="359"/>
    </row>
    <row r="15" spans="1:20" s="363" customFormat="1" x14ac:dyDescent="0.25">
      <c r="A15" s="308" t="s">
        <v>650</v>
      </c>
      <c r="B15" s="366" t="s">
        <v>822</v>
      </c>
      <c r="C15" s="437">
        <v>9.2999999999999999E-2</v>
      </c>
      <c r="D15" s="367"/>
      <c r="E15" s="436">
        <v>0</v>
      </c>
      <c r="F15" s="436">
        <f>C15*F14</f>
        <v>17670</v>
      </c>
      <c r="G15" s="436"/>
      <c r="H15" s="436">
        <f>C15*H14</f>
        <v>0</v>
      </c>
      <c r="I15" s="436">
        <f>C15*I14</f>
        <v>0</v>
      </c>
      <c r="J15" s="436">
        <f>D15*J14</f>
        <v>0</v>
      </c>
      <c r="K15" s="436"/>
      <c r="L15" s="364"/>
      <c r="M15" s="364"/>
      <c r="N15" s="364"/>
      <c r="O15" s="364"/>
      <c r="P15" s="364"/>
      <c r="Q15" s="364"/>
      <c r="R15" s="364"/>
    </row>
    <row r="16" spans="1:20" s="356" customFormat="1" x14ac:dyDescent="0.25">
      <c r="A16" s="361"/>
      <c r="B16" s="362" t="s">
        <v>742</v>
      </c>
      <c r="C16" s="362"/>
      <c r="D16" s="361"/>
      <c r="E16" s="360">
        <v>0</v>
      </c>
      <c r="F16" s="360">
        <f>SUM(F14:F15)</f>
        <v>207670</v>
      </c>
      <c r="G16" s="360">
        <f t="shared" ref="G16:J16" si="1">SUM(G14:G15)</f>
        <v>0</v>
      </c>
      <c r="H16" s="360">
        <f t="shared" si="1"/>
        <v>0</v>
      </c>
      <c r="I16" s="360">
        <f t="shared" si="1"/>
        <v>0</v>
      </c>
      <c r="J16" s="360">
        <f t="shared" si="1"/>
        <v>0</v>
      </c>
      <c r="K16" s="360">
        <f>SUM(G16:J16)</f>
        <v>0</v>
      </c>
      <c r="L16" s="359"/>
      <c r="M16" s="359"/>
      <c r="N16" s="359"/>
      <c r="O16" s="359"/>
      <c r="P16" s="359"/>
      <c r="Q16" s="359"/>
      <c r="R16" s="359"/>
    </row>
    <row r="17" spans="1:18" s="356" customFormat="1" x14ac:dyDescent="0.25">
      <c r="A17" s="358" t="s">
        <v>47</v>
      </c>
      <c r="B17" s="357"/>
      <c r="C17" s="345"/>
      <c r="D17" s="344"/>
      <c r="E17" s="343">
        <v>0</v>
      </c>
      <c r="F17" s="343">
        <f>(D17*E17)</f>
        <v>0</v>
      </c>
      <c r="G17" s="483">
        <v>0</v>
      </c>
      <c r="H17" s="353">
        <v>0</v>
      </c>
      <c r="I17" s="353">
        <v>0</v>
      </c>
      <c r="J17" s="353">
        <f>F17</f>
        <v>0</v>
      </c>
      <c r="K17" s="353">
        <f t="shared" si="0"/>
        <v>0</v>
      </c>
      <c r="L17" s="305"/>
      <c r="M17" s="305"/>
      <c r="N17" s="305"/>
      <c r="O17" s="305"/>
      <c r="P17" s="305"/>
      <c r="Q17" s="305"/>
      <c r="R17" s="305"/>
    </row>
    <row r="18" spans="1:18" x14ac:dyDescent="0.25">
      <c r="A18" s="358" t="s">
        <v>47</v>
      </c>
      <c r="B18" s="462"/>
      <c r="C18" s="345"/>
      <c r="D18" s="484"/>
      <c r="E18" s="343">
        <v>0</v>
      </c>
      <c r="F18" s="343">
        <f>(D18*E18)</f>
        <v>0</v>
      </c>
      <c r="G18" s="483">
        <v>0</v>
      </c>
      <c r="H18" s="353">
        <v>0</v>
      </c>
      <c r="I18" s="353">
        <v>0</v>
      </c>
      <c r="J18" s="353">
        <f>F18</f>
        <v>0</v>
      </c>
      <c r="K18" s="353">
        <f t="shared" si="0"/>
        <v>0</v>
      </c>
      <c r="L18" s="305"/>
      <c r="M18" s="305"/>
      <c r="N18" s="305"/>
      <c r="O18" s="305"/>
      <c r="P18" s="305"/>
      <c r="Q18" s="305"/>
      <c r="R18" s="305"/>
    </row>
    <row r="19" spans="1:18" x14ac:dyDescent="0.25">
      <c r="A19" s="358" t="s">
        <v>47</v>
      </c>
      <c r="B19" s="355"/>
      <c r="C19" s="345"/>
      <c r="D19" s="344"/>
      <c r="E19" s="343">
        <v>0</v>
      </c>
      <c r="F19" s="343">
        <f>(D19*E19)</f>
        <v>0</v>
      </c>
      <c r="G19" s="483">
        <v>0</v>
      </c>
      <c r="H19" s="353">
        <f>F19*H5</f>
        <v>0</v>
      </c>
      <c r="I19" s="342">
        <f>F19*I5</f>
        <v>0</v>
      </c>
      <c r="J19" s="342">
        <v>0</v>
      </c>
      <c r="K19" s="342">
        <f t="shared" si="0"/>
        <v>0</v>
      </c>
      <c r="L19" s="341"/>
      <c r="M19" s="341"/>
      <c r="N19" s="341"/>
      <c r="O19" s="341"/>
      <c r="P19" s="341"/>
      <c r="Q19" s="341"/>
      <c r="R19" s="341"/>
    </row>
    <row r="20" spans="1:18" x14ac:dyDescent="0.25">
      <c r="A20" s="358" t="s">
        <v>47</v>
      </c>
      <c r="B20" s="354"/>
      <c r="C20" s="345"/>
      <c r="D20" s="344"/>
      <c r="E20" s="343">
        <v>0</v>
      </c>
      <c r="F20" s="343">
        <f>D20*E20</f>
        <v>0</v>
      </c>
      <c r="G20" s="483">
        <v>0</v>
      </c>
      <c r="H20" s="353">
        <f>F20*H5</f>
        <v>0</v>
      </c>
      <c r="I20" s="342">
        <f>F20*I5</f>
        <v>0</v>
      </c>
      <c r="J20" s="342">
        <v>0</v>
      </c>
      <c r="K20" s="342">
        <f t="shared" si="0"/>
        <v>0</v>
      </c>
      <c r="L20" s="341"/>
      <c r="M20" s="341"/>
      <c r="N20" s="341"/>
      <c r="O20" s="341"/>
      <c r="P20" s="341"/>
      <c r="Q20" s="341"/>
      <c r="R20" s="341"/>
    </row>
    <row r="21" spans="1:18" x14ac:dyDescent="0.25">
      <c r="A21" s="485" t="s">
        <v>740</v>
      </c>
      <c r="B21" s="352"/>
      <c r="C21" s="317"/>
      <c r="D21" s="316"/>
      <c r="E21" s="351">
        <v>0</v>
      </c>
      <c r="F21" s="314">
        <f>SUM(F17:F20)</f>
        <v>0</v>
      </c>
      <c r="G21" s="486"/>
      <c r="H21" s="313">
        <f>SUM(H19:H20)</f>
        <v>0</v>
      </c>
      <c r="I21" s="350">
        <f>SUM(I19:I20)</f>
        <v>0</v>
      </c>
      <c r="J21" s="350">
        <f>SUM(J17:J20)</f>
        <v>0</v>
      </c>
      <c r="K21" s="350">
        <f t="shared" si="0"/>
        <v>0</v>
      </c>
      <c r="L21" s="341"/>
      <c r="M21" s="341"/>
      <c r="N21" s="341"/>
      <c r="O21" s="341"/>
      <c r="P21" s="341"/>
      <c r="Q21" s="341"/>
      <c r="R21" s="341"/>
    </row>
    <row r="22" spans="1:18" x14ac:dyDescent="0.25">
      <c r="A22" s="358"/>
      <c r="B22" s="349"/>
      <c r="C22" s="345"/>
      <c r="D22" s="344"/>
      <c r="E22" s="343">
        <v>0</v>
      </c>
      <c r="F22" s="343"/>
      <c r="G22" s="483"/>
      <c r="H22" s="306"/>
      <c r="I22" s="342"/>
      <c r="J22" s="342"/>
      <c r="K22" s="342"/>
      <c r="L22" s="341"/>
      <c r="M22" s="341"/>
      <c r="N22" s="341"/>
      <c r="O22" s="341"/>
      <c r="P22" s="341"/>
      <c r="Q22" s="341"/>
      <c r="R22" s="341"/>
    </row>
    <row r="23" spans="1:18" x14ac:dyDescent="0.25">
      <c r="A23" s="358" t="s">
        <v>47</v>
      </c>
      <c r="B23" s="348" t="s">
        <v>741</v>
      </c>
      <c r="C23" s="438">
        <v>0.1</v>
      </c>
      <c r="D23" s="347"/>
      <c r="E23" s="306">
        <v>0</v>
      </c>
      <c r="F23" s="306">
        <f>(C23*F21)</f>
        <v>0</v>
      </c>
      <c r="G23" s="483">
        <f>G4*F23</f>
        <v>0</v>
      </c>
      <c r="H23" s="306">
        <f>G23*H5</f>
        <v>0</v>
      </c>
      <c r="I23" s="342">
        <f>G23*I5</f>
        <v>0</v>
      </c>
      <c r="J23" s="342">
        <f>F23*J4</f>
        <v>0</v>
      </c>
      <c r="K23" s="342">
        <f>SUM(H23:J23)</f>
        <v>0</v>
      </c>
      <c r="L23" s="341"/>
      <c r="M23" s="341"/>
      <c r="N23" s="341"/>
      <c r="O23" s="341"/>
      <c r="P23" s="341"/>
      <c r="Q23" s="341"/>
      <c r="R23" s="341"/>
    </row>
    <row r="24" spans="1:18" x14ac:dyDescent="0.25">
      <c r="A24" s="358" t="s">
        <v>47</v>
      </c>
      <c r="B24" s="348" t="s">
        <v>653</v>
      </c>
      <c r="C24" s="438">
        <v>0.1</v>
      </c>
      <c r="D24" s="347"/>
      <c r="E24" s="306">
        <v>0</v>
      </c>
      <c r="F24" s="306">
        <f>(C24*F21)</f>
        <v>0</v>
      </c>
      <c r="G24" s="483">
        <f>G4*F24</f>
        <v>0</v>
      </c>
      <c r="H24" s="306">
        <f>G24*H5</f>
        <v>0</v>
      </c>
      <c r="I24" s="342">
        <f>G24*I5</f>
        <v>0</v>
      </c>
      <c r="J24" s="342">
        <f>F24*J4</f>
        <v>0</v>
      </c>
      <c r="K24" s="342">
        <f>SUM(H24:J24)</f>
        <v>0</v>
      </c>
      <c r="L24" s="341"/>
      <c r="M24" s="341"/>
      <c r="N24" s="341"/>
      <c r="O24" s="341"/>
      <c r="P24" s="341"/>
      <c r="Q24" s="341"/>
      <c r="R24" s="341"/>
    </row>
    <row r="25" spans="1:18" x14ac:dyDescent="0.25">
      <c r="A25" s="358" t="e">
        <f>(F17:F20)*C23</f>
        <v>#VALUE!</v>
      </c>
      <c r="B25" s="346"/>
      <c r="C25" s="345"/>
      <c r="D25" s="344"/>
      <c r="E25" s="343">
        <v>0</v>
      </c>
      <c r="F25" s="343"/>
      <c r="G25" s="483"/>
      <c r="H25" s="306"/>
      <c r="I25" s="342"/>
      <c r="J25" s="342"/>
      <c r="K25" s="342"/>
      <c r="L25" s="341"/>
      <c r="M25" s="341"/>
      <c r="N25" s="341"/>
      <c r="O25" s="341"/>
      <c r="P25" s="341"/>
      <c r="Q25" s="341"/>
      <c r="R25" s="341"/>
    </row>
    <row r="26" spans="1:18" x14ac:dyDescent="0.25">
      <c r="A26" s="337" t="s">
        <v>740</v>
      </c>
      <c r="B26" s="487"/>
      <c r="C26" s="336"/>
      <c r="D26" s="335"/>
      <c r="E26" s="466"/>
      <c r="F26" s="333">
        <f>SUM(F21:F25)</f>
        <v>0</v>
      </c>
      <c r="G26" s="488">
        <v>0</v>
      </c>
      <c r="H26" s="313">
        <f>SUM(H21:H25)</f>
        <v>0</v>
      </c>
      <c r="I26" s="313">
        <f>SUM(I21:I25)</f>
        <v>0</v>
      </c>
      <c r="J26" s="313">
        <f>SUM(J21:J25)</f>
        <v>0</v>
      </c>
      <c r="K26" s="313">
        <f>SUM(G26:J26)</f>
        <v>0</v>
      </c>
      <c r="L26" s="305"/>
      <c r="M26" s="305"/>
      <c r="N26" s="305"/>
      <c r="O26" s="305"/>
      <c r="P26" s="305"/>
      <c r="Q26" s="305"/>
      <c r="R26" s="305"/>
    </row>
    <row r="27" spans="1:18" x14ac:dyDescent="0.25">
      <c r="A27" s="86"/>
      <c r="B27" s="310"/>
      <c r="C27" s="309"/>
      <c r="D27" s="308"/>
      <c r="E27" s="307"/>
      <c r="F27" s="307">
        <f>D27*E27</f>
        <v>0</v>
      </c>
      <c r="G27" s="471"/>
      <c r="H27" s="306"/>
      <c r="I27" s="306"/>
      <c r="J27" s="306"/>
      <c r="K27" s="306"/>
      <c r="L27" s="305"/>
      <c r="M27" s="305"/>
      <c r="N27" s="305"/>
      <c r="O27" s="305"/>
      <c r="P27" s="305"/>
      <c r="Q27" s="305"/>
      <c r="R27" s="305"/>
    </row>
    <row r="28" spans="1:18" x14ac:dyDescent="0.25">
      <c r="A28" s="86" t="s">
        <v>736</v>
      </c>
      <c r="B28" s="310" t="s">
        <v>739</v>
      </c>
      <c r="C28" s="340">
        <v>0.14000000000000001</v>
      </c>
      <c r="D28" s="338"/>
      <c r="E28" s="307">
        <f>F26*C28</f>
        <v>0</v>
      </c>
      <c r="F28" s="307">
        <f>E28</f>
        <v>0</v>
      </c>
      <c r="G28" s="471">
        <f>F28*G4</f>
        <v>0</v>
      </c>
      <c r="H28" s="306">
        <f>G28*H5</f>
        <v>0</v>
      </c>
      <c r="I28" s="306">
        <f>G28*I5</f>
        <v>0</v>
      </c>
      <c r="J28" s="306">
        <f>F28*J4</f>
        <v>0</v>
      </c>
      <c r="K28" s="306">
        <f>SUM(H28:J28)</f>
        <v>0</v>
      </c>
      <c r="L28" s="305"/>
      <c r="M28" s="305"/>
      <c r="N28" s="305"/>
      <c r="O28" s="305"/>
      <c r="P28" s="305"/>
      <c r="Q28" s="305"/>
      <c r="R28" s="305"/>
    </row>
    <row r="29" spans="1:18" x14ac:dyDescent="0.25">
      <c r="A29" s="86" t="s">
        <v>738</v>
      </c>
      <c r="B29" s="310" t="s">
        <v>737</v>
      </c>
      <c r="C29" s="340">
        <v>0.4</v>
      </c>
      <c r="D29" s="338"/>
      <c r="E29" s="307">
        <f>F26*C29</f>
        <v>0</v>
      </c>
      <c r="F29" s="307">
        <f>E29</f>
        <v>0</v>
      </c>
      <c r="G29" s="471">
        <f>F29*G4</f>
        <v>0</v>
      </c>
      <c r="H29" s="306">
        <f>G29*H5</f>
        <v>0</v>
      </c>
      <c r="I29" s="306">
        <f>G29*I5</f>
        <v>0</v>
      </c>
      <c r="J29" s="306">
        <f>F29*J4</f>
        <v>0</v>
      </c>
      <c r="K29" s="306">
        <f>SUM(H29:J29)</f>
        <v>0</v>
      </c>
      <c r="L29" s="305"/>
      <c r="M29" s="305"/>
      <c r="N29" s="305"/>
      <c r="O29" s="305"/>
      <c r="P29" s="305"/>
      <c r="Q29" s="305"/>
      <c r="R29" s="305"/>
    </row>
    <row r="30" spans="1:18" x14ac:dyDescent="0.25">
      <c r="A30" s="86" t="s">
        <v>736</v>
      </c>
      <c r="B30" s="310" t="s">
        <v>735</v>
      </c>
      <c r="C30" s="340">
        <v>0.01</v>
      </c>
      <c r="D30" s="338"/>
      <c r="E30" s="307">
        <f>C30*F26</f>
        <v>0</v>
      </c>
      <c r="F30" s="307">
        <f>E30</f>
        <v>0</v>
      </c>
      <c r="G30" s="471">
        <f>F30*G4</f>
        <v>0</v>
      </c>
      <c r="H30" s="306">
        <f>G30*H5</f>
        <v>0</v>
      </c>
      <c r="I30" s="306">
        <f>G30*I5</f>
        <v>0</v>
      </c>
      <c r="J30" s="306">
        <f>F30*J4</f>
        <v>0</v>
      </c>
      <c r="K30" s="306">
        <f>SUM(H30:J30)</f>
        <v>0</v>
      </c>
      <c r="L30" s="305"/>
      <c r="M30" s="305"/>
      <c r="N30" s="305"/>
      <c r="O30" s="305"/>
      <c r="P30" s="305"/>
      <c r="Q30" s="305"/>
      <c r="R30" s="305"/>
    </row>
    <row r="31" spans="1:18" x14ac:dyDescent="0.25">
      <c r="A31" s="86" t="s">
        <v>734</v>
      </c>
      <c r="B31" s="310" t="s">
        <v>733</v>
      </c>
      <c r="C31" s="340">
        <v>0.05</v>
      </c>
      <c r="D31" s="338"/>
      <c r="E31" s="307">
        <f>C31*F26</f>
        <v>0</v>
      </c>
      <c r="F31" s="307">
        <f>E31</f>
        <v>0</v>
      </c>
      <c r="G31" s="471">
        <f>F31*G4</f>
        <v>0</v>
      </c>
      <c r="H31" s="306">
        <f>G31*H5</f>
        <v>0</v>
      </c>
      <c r="I31" s="306">
        <f>G31*I5</f>
        <v>0</v>
      </c>
      <c r="J31" s="306">
        <f>F31*J4</f>
        <v>0</v>
      </c>
      <c r="K31" s="306">
        <f>SUM(H31:J31)</f>
        <v>0</v>
      </c>
      <c r="L31" s="305"/>
      <c r="M31" s="305"/>
      <c r="N31" s="305"/>
      <c r="O31" s="305"/>
      <c r="P31" s="305"/>
      <c r="Q31" s="305"/>
      <c r="R31" s="305"/>
    </row>
    <row r="32" spans="1:18" x14ac:dyDescent="0.25">
      <c r="A32" s="86"/>
      <c r="B32" s="310"/>
      <c r="C32" s="339"/>
      <c r="D32" s="338"/>
      <c r="E32" s="307">
        <f>C32*F26</f>
        <v>0</v>
      </c>
      <c r="F32" s="307">
        <f>E32</f>
        <v>0</v>
      </c>
      <c r="G32" s="471">
        <v>0</v>
      </c>
      <c r="H32" s="306">
        <v>0</v>
      </c>
      <c r="I32" s="306">
        <v>0</v>
      </c>
      <c r="J32" s="306">
        <v>0</v>
      </c>
      <c r="K32" s="306">
        <v>0</v>
      </c>
      <c r="L32" s="305"/>
      <c r="M32" s="305"/>
      <c r="N32" s="305"/>
      <c r="O32" s="305"/>
      <c r="P32" s="305"/>
      <c r="Q32" s="305"/>
      <c r="R32" s="305"/>
    </row>
    <row r="33" spans="1:18" x14ac:dyDescent="0.25">
      <c r="A33" s="337" t="s">
        <v>732</v>
      </c>
      <c r="B33" s="487"/>
      <c r="C33" s="336"/>
      <c r="D33" s="335"/>
      <c r="E33" s="334">
        <v>0</v>
      </c>
      <c r="F33" s="333">
        <f>SUM(F27:F32)</f>
        <v>0</v>
      </c>
      <c r="G33" s="488">
        <f>SUM(G28:G32)</f>
        <v>0</v>
      </c>
      <c r="H33" s="313">
        <f>SUM(H28:H32)</f>
        <v>0</v>
      </c>
      <c r="I33" s="313">
        <f>SUM(I28:I32)</f>
        <v>0</v>
      </c>
      <c r="J33" s="313">
        <f>SUM(J28:J32)</f>
        <v>0</v>
      </c>
      <c r="K33" s="313">
        <f>SUM(H33:J33)</f>
        <v>0</v>
      </c>
      <c r="L33" s="305"/>
      <c r="M33" s="305"/>
      <c r="N33" s="305"/>
      <c r="O33" s="305"/>
      <c r="P33" s="305"/>
      <c r="Q33" s="305"/>
      <c r="R33" s="305"/>
    </row>
    <row r="34" spans="1:18" x14ac:dyDescent="0.25">
      <c r="A34" s="367"/>
      <c r="B34" s="310"/>
      <c r="C34" s="309"/>
      <c r="D34" s="308"/>
      <c r="E34" s="332"/>
      <c r="F34" s="331"/>
      <c r="G34" s="489"/>
      <c r="H34" s="306"/>
      <c r="I34" s="306"/>
      <c r="J34" s="330"/>
      <c r="K34" s="306"/>
      <c r="L34" s="305"/>
      <c r="M34" s="305"/>
      <c r="N34" s="305"/>
      <c r="O34" s="305"/>
      <c r="P34" s="305"/>
      <c r="Q34" s="305"/>
      <c r="R34" s="305"/>
    </row>
    <row r="35" spans="1:18" ht="30" x14ac:dyDescent="0.25">
      <c r="A35" s="319" t="s">
        <v>731</v>
      </c>
      <c r="B35" s="318"/>
      <c r="C35" s="317"/>
      <c r="D35" s="316"/>
      <c r="E35" s="485"/>
      <c r="F35" s="314">
        <f>F26+F33</f>
        <v>0</v>
      </c>
      <c r="G35" s="490">
        <f>F35*G4</f>
        <v>0</v>
      </c>
      <c r="H35" s="329">
        <f>G35*H5</f>
        <v>0</v>
      </c>
      <c r="I35" s="329">
        <f>G35*I5</f>
        <v>0</v>
      </c>
      <c r="J35" s="329">
        <f>F35*J4</f>
        <v>0</v>
      </c>
      <c r="K35" s="329">
        <f>SUM(H35:J35)</f>
        <v>0</v>
      </c>
      <c r="L35" s="305"/>
      <c r="M35" s="305"/>
      <c r="N35" s="305"/>
      <c r="O35" s="305"/>
      <c r="P35" s="305"/>
      <c r="Q35" s="305"/>
      <c r="R35" s="305"/>
    </row>
    <row r="36" spans="1:18" s="311" customFormat="1" x14ac:dyDescent="0.25">
      <c r="A36" s="326"/>
      <c r="B36" s="325"/>
      <c r="C36" s="328"/>
      <c r="D36" s="323"/>
      <c r="E36" s="322"/>
      <c r="F36" s="327"/>
      <c r="G36" s="491"/>
      <c r="H36" s="320"/>
      <c r="I36" s="320"/>
      <c r="J36" s="320"/>
      <c r="K36" s="320"/>
      <c r="L36" s="312"/>
      <c r="M36" s="312"/>
      <c r="N36" s="312"/>
      <c r="O36" s="312"/>
      <c r="P36" s="312"/>
      <c r="Q36" s="312"/>
      <c r="R36" s="312"/>
    </row>
    <row r="37" spans="1:18" s="311" customFormat="1" x14ac:dyDescent="0.25">
      <c r="A37" s="326"/>
      <c r="B37" s="328" t="s">
        <v>829</v>
      </c>
      <c r="C37" s="324">
        <v>0</v>
      </c>
      <c r="D37" s="323">
        <v>0</v>
      </c>
      <c r="E37" s="322"/>
      <c r="F37" s="321">
        <f>C37*F35</f>
        <v>0</v>
      </c>
      <c r="G37" s="492">
        <v>0</v>
      </c>
      <c r="H37" s="320">
        <f>G37*H5</f>
        <v>0</v>
      </c>
      <c r="I37" s="320">
        <f>G37*I5</f>
        <v>0</v>
      </c>
      <c r="J37" s="320">
        <v>0</v>
      </c>
      <c r="K37" s="320">
        <f>SUM(H37:J37)</f>
        <v>0</v>
      </c>
      <c r="L37" s="312"/>
      <c r="M37" s="312"/>
      <c r="N37" s="312"/>
      <c r="O37" s="312"/>
      <c r="P37" s="312"/>
      <c r="Q37" s="312"/>
      <c r="R37" s="312"/>
    </row>
    <row r="38" spans="1:18" s="311" customFormat="1" x14ac:dyDescent="0.25">
      <c r="A38" s="319" t="s">
        <v>652</v>
      </c>
      <c r="B38" s="318"/>
      <c r="C38" s="317"/>
      <c r="D38" s="316"/>
      <c r="E38" s="315"/>
      <c r="F38" s="314">
        <f>SUM(F35:F37)</f>
        <v>0</v>
      </c>
      <c r="G38" s="490">
        <f>SUM(G35:G37)</f>
        <v>0</v>
      </c>
      <c r="H38" s="313">
        <f>SUM(H35:H37)</f>
        <v>0</v>
      </c>
      <c r="I38" s="313">
        <f>SUM(I35:I37)</f>
        <v>0</v>
      </c>
      <c r="J38" s="313">
        <f>SUM(J35:J37)</f>
        <v>0</v>
      </c>
      <c r="K38" s="313">
        <f>SUM(H38:J38)</f>
        <v>0</v>
      </c>
      <c r="L38" s="312"/>
      <c r="M38" s="312"/>
      <c r="N38" s="312"/>
      <c r="O38" s="312"/>
      <c r="P38" s="312"/>
      <c r="Q38" s="312"/>
      <c r="R38" s="312"/>
    </row>
    <row r="39" spans="1:18" s="311" customFormat="1" x14ac:dyDescent="0.25">
      <c r="A39" s="328" t="s">
        <v>650</v>
      </c>
      <c r="B39" s="328" t="s">
        <v>823</v>
      </c>
      <c r="C39" s="451">
        <v>0.1232</v>
      </c>
      <c r="D39" s="323"/>
      <c r="E39" s="439"/>
      <c r="F39" s="327">
        <f>C39*G38</f>
        <v>0</v>
      </c>
      <c r="G39" s="327">
        <f>D39*G38</f>
        <v>0</v>
      </c>
      <c r="H39" s="327">
        <f>C39*H38</f>
        <v>0</v>
      </c>
      <c r="I39" s="327">
        <f>C39*I38</f>
        <v>0</v>
      </c>
      <c r="J39" s="327">
        <f>C39*J38</f>
        <v>0</v>
      </c>
      <c r="K39" s="440">
        <f>SUM(G39:J39)</f>
        <v>0</v>
      </c>
      <c r="L39" s="312"/>
      <c r="M39" s="312"/>
      <c r="N39" s="312"/>
      <c r="O39" s="312"/>
      <c r="P39" s="312"/>
      <c r="Q39" s="312"/>
      <c r="R39" s="312"/>
    </row>
    <row r="40" spans="1:18" s="311" customFormat="1" x14ac:dyDescent="0.25">
      <c r="A40" s="319"/>
      <c r="B40" s="318"/>
      <c r="C40" s="317"/>
      <c r="D40" s="316"/>
      <c r="E40" s="315"/>
      <c r="F40" s="314"/>
      <c r="G40" s="490"/>
      <c r="H40" s="313"/>
      <c r="I40" s="313"/>
      <c r="J40" s="313"/>
      <c r="K40" s="313"/>
      <c r="L40" s="312"/>
      <c r="M40" s="312"/>
      <c r="N40" s="312"/>
      <c r="O40" s="312"/>
      <c r="P40" s="312"/>
      <c r="Q40" s="312"/>
      <c r="R40" s="312"/>
    </row>
    <row r="41" spans="1:18" x14ac:dyDescent="0.25">
      <c r="A41" s="86"/>
      <c r="B41" s="310"/>
      <c r="C41" s="309"/>
      <c r="D41" s="308"/>
      <c r="E41" s="86"/>
      <c r="F41" s="307"/>
      <c r="G41" s="471"/>
      <c r="H41" s="306"/>
      <c r="I41" s="306"/>
      <c r="J41" s="306"/>
      <c r="K41" s="306"/>
      <c r="L41" s="305"/>
      <c r="M41" s="305"/>
      <c r="N41" s="305"/>
      <c r="O41" s="305"/>
      <c r="P41" s="305"/>
      <c r="Q41" s="305"/>
      <c r="R41" s="305"/>
    </row>
    <row r="42" spans="1:18" ht="15.75" customHeight="1" x14ac:dyDescent="0.25">
      <c r="A42" s="361" t="s">
        <v>48</v>
      </c>
      <c r="B42" s="361"/>
      <c r="C42" s="361"/>
      <c r="D42" s="361"/>
      <c r="E42" s="361"/>
      <c r="F42" s="360">
        <f>F7+F14+F38</f>
        <v>230000</v>
      </c>
      <c r="G42" s="360">
        <f t="shared" ref="G42:J42" si="2">G7+G14+G38</f>
        <v>0</v>
      </c>
      <c r="H42" s="360">
        <f t="shared" si="2"/>
        <v>0</v>
      </c>
      <c r="I42" s="360">
        <f t="shared" si="2"/>
        <v>0</v>
      </c>
      <c r="J42" s="360">
        <f t="shared" si="2"/>
        <v>0</v>
      </c>
      <c r="K42" s="304">
        <f>H42+I42+J42</f>
        <v>0</v>
      </c>
      <c r="L42" s="303"/>
      <c r="M42" s="303"/>
      <c r="N42" s="303"/>
      <c r="O42" s="303"/>
      <c r="P42" s="303"/>
      <c r="Q42" s="303"/>
      <c r="R42" s="303"/>
    </row>
    <row r="43" spans="1:18" x14ac:dyDescent="0.25">
      <c r="A43" s="730"/>
      <c r="B43" s="731"/>
      <c r="C43" s="731"/>
      <c r="D43" s="731"/>
      <c r="E43" s="731"/>
      <c r="F43" s="731"/>
      <c r="G43" s="302"/>
      <c r="H43" s="300"/>
      <c r="I43" s="301"/>
      <c r="J43" s="301"/>
      <c r="K43" s="301"/>
      <c r="L43" s="301"/>
      <c r="M43" s="301"/>
      <c r="N43" s="301"/>
      <c r="O43" s="301"/>
      <c r="P43" s="301"/>
      <c r="Q43" s="301"/>
      <c r="R43" s="301"/>
    </row>
    <row r="44" spans="1:18" x14ac:dyDescent="0.25">
      <c r="A44" s="80" t="s">
        <v>0</v>
      </c>
      <c r="B44" s="732" t="s">
        <v>748</v>
      </c>
      <c r="C44" s="733"/>
      <c r="D44" s="733"/>
      <c r="E44" s="733"/>
      <c r="F44" s="733"/>
      <c r="G44" s="299"/>
      <c r="J44" s="300"/>
    </row>
    <row r="45" spans="1:18" x14ac:dyDescent="0.25">
      <c r="B45" s="734"/>
      <c r="C45" s="735"/>
      <c r="D45" s="735"/>
      <c r="E45" s="735"/>
      <c r="F45" s="735"/>
      <c r="G45" s="299"/>
    </row>
    <row r="46" spans="1:18" x14ac:dyDescent="0.25">
      <c r="B46" s="734"/>
      <c r="C46" s="735"/>
      <c r="D46" s="735"/>
      <c r="E46" s="735"/>
      <c r="F46" s="735"/>
      <c r="G46" s="299"/>
    </row>
    <row r="47" spans="1:18" x14ac:dyDescent="0.25">
      <c r="B47" s="736"/>
      <c r="C47" s="737"/>
      <c r="D47" s="737"/>
      <c r="E47" s="737"/>
      <c r="F47" s="737"/>
      <c r="G47" s="299"/>
    </row>
  </sheetData>
  <sheetProtection formatCells="0" formatColumns="0" formatRows="0" insertColumns="0" insertRows="0"/>
  <mergeCells count="12">
    <mergeCell ref="M3:P3"/>
    <mergeCell ref="R3:T3"/>
    <mergeCell ref="A43:F43"/>
    <mergeCell ref="B44:F47"/>
    <mergeCell ref="A3:F3"/>
    <mergeCell ref="H3:I3"/>
    <mergeCell ref="A4:A5"/>
    <mergeCell ref="B4:B5"/>
    <mergeCell ref="C4:C5"/>
    <mergeCell ref="D4:D5"/>
    <mergeCell ref="E4:E5"/>
    <mergeCell ref="F4:F5"/>
  </mergeCells>
  <hyperlinks>
    <hyperlink ref="M3" r:id="rId1"/>
  </hyperlinks>
  <printOptions horizontalCentered="1"/>
  <pageMargins left="0.7" right="0.7" top="1.2417708333333299" bottom="0.75" header="0.3" footer="0.3"/>
  <pageSetup paperSize="3" scale="85" orientation="landscape" r:id="rId2"/>
  <headerFooter alignWithMargins="0">
    <oddHeader>&amp;C&amp;"-,Bold"&amp;16HIGHWAY SAFETY IMPROVEMENT PROGRAM
APPLICATION - COST ESTIMATE</oddHeader>
    <oddFooter>&amp;L&amp;10ADOT - HSIP App - Cost Est.  Updated 8-2011&amp;CPage 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pageSetUpPr fitToPage="1"/>
  </sheetPr>
  <dimension ref="A1:V46"/>
  <sheetViews>
    <sheetView topLeftCell="A4" zoomScaleNormal="100" workbookViewId="0">
      <selection activeCell="E10" sqref="E10"/>
    </sheetView>
  </sheetViews>
  <sheetFormatPr defaultColWidth="9.140625" defaultRowHeight="15" x14ac:dyDescent="0.25"/>
  <cols>
    <col min="1" max="1" width="24.140625" style="157" customWidth="1"/>
    <col min="2" max="2" width="23.85546875" style="157" customWidth="1"/>
    <col min="3" max="3" width="10.85546875" style="189" customWidth="1"/>
    <col min="4" max="4" width="14.28515625" style="157" customWidth="1"/>
    <col min="5" max="6" width="14" style="157" bestFit="1" customWidth="1"/>
    <col min="7" max="7" width="14.42578125" style="157" customWidth="1"/>
    <col min="8" max="8" width="13.28515625" style="157" customWidth="1"/>
    <col min="9" max="9" width="18.42578125" style="157" customWidth="1"/>
    <col min="10" max="10" width="9.140625" style="157"/>
    <col min="11" max="11" width="10" style="157" customWidth="1"/>
    <col min="12" max="12" width="16.140625" style="157" customWidth="1"/>
    <col min="13" max="13" width="9.140625" style="157"/>
    <col min="14" max="14" width="15.5703125" style="157" customWidth="1"/>
    <col min="15" max="16384" width="9.140625" style="157"/>
  </cols>
  <sheetData>
    <row r="1" spans="1:22" ht="30.75" customHeight="1" x14ac:dyDescent="0.25">
      <c r="A1" s="386" t="s">
        <v>53</v>
      </c>
      <c r="B1" s="387">
        <f>'2. Application'!C1</f>
        <v>0</v>
      </c>
      <c r="C1" s="388" t="s">
        <v>38</v>
      </c>
      <c r="D1" s="401"/>
      <c r="E1" s="716" t="s">
        <v>557</v>
      </c>
      <c r="F1" s="717"/>
      <c r="G1" s="717"/>
      <c r="H1" s="717"/>
      <c r="I1" s="718"/>
    </row>
    <row r="2" spans="1:22" ht="7.5" customHeight="1" x14ac:dyDescent="0.25">
      <c r="A2" s="77"/>
      <c r="B2" s="78"/>
      <c r="C2" s="84"/>
      <c r="D2" s="78"/>
      <c r="E2" s="78"/>
      <c r="F2" s="78"/>
      <c r="G2" s="78"/>
      <c r="H2" s="78"/>
      <c r="I2" s="79"/>
    </row>
    <row r="3" spans="1:22" ht="21" customHeight="1" x14ac:dyDescent="0.25">
      <c r="A3" s="719" t="s">
        <v>110</v>
      </c>
      <c r="B3" s="720"/>
      <c r="C3" s="720"/>
      <c r="D3" s="720"/>
      <c r="E3" s="720"/>
      <c r="F3" s="720"/>
      <c r="G3" s="720"/>
      <c r="H3" s="720"/>
      <c r="I3" s="721"/>
      <c r="K3" s="742" t="s">
        <v>844</v>
      </c>
      <c r="L3" s="743"/>
      <c r="M3" s="743"/>
      <c r="N3" s="743"/>
      <c r="O3" s="498" t="s">
        <v>845</v>
      </c>
    </row>
    <row r="4" spans="1:22" ht="20.25" customHeight="1" x14ac:dyDescent="0.25">
      <c r="A4" s="722" t="s">
        <v>49</v>
      </c>
      <c r="B4" s="722" t="s">
        <v>50</v>
      </c>
      <c r="C4" s="722" t="s">
        <v>52</v>
      </c>
      <c r="D4" s="389" t="s">
        <v>105</v>
      </c>
      <c r="E4" s="722" t="s">
        <v>4</v>
      </c>
      <c r="F4" s="390" t="s">
        <v>1</v>
      </c>
      <c r="G4" s="390" t="s">
        <v>556</v>
      </c>
      <c r="H4" s="390" t="s">
        <v>69</v>
      </c>
      <c r="I4" s="446" t="s">
        <v>51</v>
      </c>
    </row>
    <row r="5" spans="1:22" ht="17.25" customHeight="1" x14ac:dyDescent="0.25">
      <c r="A5" s="723"/>
      <c r="B5" s="723"/>
      <c r="C5" s="723"/>
      <c r="D5" s="391"/>
      <c r="E5" s="723"/>
      <c r="F5" s="402">
        <v>0.94299999999999995</v>
      </c>
      <c r="G5" s="403">
        <v>5.7000000000000002E-2</v>
      </c>
      <c r="H5" s="403">
        <v>0</v>
      </c>
      <c r="I5" s="445"/>
      <c r="K5" s="157" t="s">
        <v>825</v>
      </c>
    </row>
    <row r="6" spans="1:22" ht="15.75" x14ac:dyDescent="0.25">
      <c r="A6" s="81" t="s">
        <v>818</v>
      </c>
      <c r="B6" s="49" t="s">
        <v>819</v>
      </c>
      <c r="C6" s="85">
        <v>1</v>
      </c>
      <c r="D6" s="89">
        <v>40000</v>
      </c>
      <c r="E6" s="2">
        <v>40000</v>
      </c>
      <c r="F6" s="2">
        <f>ROUND(E6*$F$5,2)</f>
        <v>37720</v>
      </c>
      <c r="G6" s="2">
        <f>ROUND(E6*$G$5,2)</f>
        <v>2280</v>
      </c>
      <c r="H6" s="2"/>
      <c r="I6" s="2">
        <f>SUM(F6:H6)</f>
        <v>40000</v>
      </c>
      <c r="K6" s="725" t="s">
        <v>460</v>
      </c>
      <c r="L6" s="725"/>
      <c r="M6" s="725" t="s">
        <v>461</v>
      </c>
      <c r="N6" s="725"/>
      <c r="O6" s="725"/>
      <c r="P6" s="726" t="s">
        <v>462</v>
      </c>
      <c r="Q6" s="726"/>
      <c r="R6" s="726"/>
      <c r="S6" s="726"/>
    </row>
    <row r="7" spans="1:22" s="166" customFormat="1" ht="15.75" x14ac:dyDescent="0.25">
      <c r="A7" s="397" t="s">
        <v>824</v>
      </c>
      <c r="B7" s="411"/>
      <c r="C7" s="410"/>
      <c r="D7" s="443">
        <f>SUM(D6)</f>
        <v>40000</v>
      </c>
      <c r="E7" s="443">
        <f t="shared" ref="E7:G7" si="0">SUM(E6)</f>
        <v>40000</v>
      </c>
      <c r="F7" s="443">
        <f t="shared" si="0"/>
        <v>37720</v>
      </c>
      <c r="G7" s="443">
        <f t="shared" si="0"/>
        <v>2280</v>
      </c>
      <c r="H7" s="398"/>
      <c r="I7" s="398"/>
      <c r="K7" s="441"/>
      <c r="L7" s="441"/>
      <c r="M7" s="441"/>
      <c r="N7" s="441"/>
      <c r="O7" s="441"/>
      <c r="P7" s="442"/>
      <c r="Q7" s="442"/>
      <c r="R7" s="442"/>
      <c r="S7" s="442"/>
    </row>
    <row r="8" spans="1:22" ht="15.75" x14ac:dyDescent="0.25">
      <c r="A8" s="81" t="s">
        <v>46</v>
      </c>
      <c r="B8" s="49" t="s">
        <v>851</v>
      </c>
      <c r="C8" s="85">
        <v>1</v>
      </c>
      <c r="D8" s="56">
        <v>150000</v>
      </c>
      <c r="E8" s="2">
        <v>150000</v>
      </c>
      <c r="F8" s="2">
        <f>ROUND(E8*$F$5,2)</f>
        <v>141450</v>
      </c>
      <c r="G8" s="2">
        <f>ROUND(E8*$G$5,2)</f>
        <v>8550</v>
      </c>
      <c r="H8" s="2">
        <v>0</v>
      </c>
      <c r="I8" s="2">
        <f>SUM(F8:H8)</f>
        <v>150000</v>
      </c>
      <c r="K8" s="157" t="s">
        <v>853</v>
      </c>
    </row>
    <row r="9" spans="1:22" s="82" customFormat="1" ht="31.5" x14ac:dyDescent="0.25">
      <c r="A9" s="53" t="s">
        <v>128</v>
      </c>
      <c r="B9" s="52"/>
      <c r="C9" s="85">
        <v>0</v>
      </c>
      <c r="D9" s="88">
        <v>0</v>
      </c>
      <c r="E9" s="2">
        <v>0</v>
      </c>
      <c r="F9" s="2">
        <f>ROUND(E9*$F$5,2)</f>
        <v>0</v>
      </c>
      <c r="G9" s="2">
        <f>ROUND(E9*$G$5,2)</f>
        <v>0</v>
      </c>
      <c r="H9" s="2">
        <v>0</v>
      </c>
      <c r="I9" s="2">
        <f>SUM(F9:H9)</f>
        <v>0</v>
      </c>
      <c r="K9" s="82" t="s">
        <v>129</v>
      </c>
    </row>
    <row r="10" spans="1:22" ht="15.75" x14ac:dyDescent="0.25">
      <c r="A10" s="81" t="s">
        <v>826</v>
      </c>
      <c r="B10" s="51"/>
      <c r="C10" s="85">
        <v>1</v>
      </c>
      <c r="D10" s="56">
        <v>50000</v>
      </c>
      <c r="E10" s="55">
        <v>50000</v>
      </c>
      <c r="F10" s="2">
        <f>ROUND(E10*$F$5,2)</f>
        <v>47150</v>
      </c>
      <c r="G10" s="2">
        <f>ROUND(E10*$G$5,2)</f>
        <v>2850</v>
      </c>
      <c r="H10" s="2">
        <v>0</v>
      </c>
      <c r="I10" s="2">
        <f>SUM(F10:H10)</f>
        <v>50000</v>
      </c>
      <c r="K10" s="727" t="s">
        <v>567</v>
      </c>
      <c r="L10" s="727"/>
      <c r="M10" s="727"/>
      <c r="N10" s="727"/>
      <c r="O10" s="727"/>
      <c r="P10" s="727"/>
      <c r="Q10" s="727"/>
      <c r="R10" s="727"/>
      <c r="S10" s="727"/>
      <c r="T10" s="727"/>
      <c r="U10" s="727"/>
      <c r="V10" s="727"/>
    </row>
    <row r="11" spans="1:22" ht="15.75" x14ac:dyDescent="0.25">
      <c r="A11" s="416" t="s">
        <v>66</v>
      </c>
      <c r="B11" s="417"/>
      <c r="C11" s="418"/>
      <c r="D11" s="419"/>
      <c r="E11" s="420">
        <f>SUM(E8:E10)</f>
        <v>200000</v>
      </c>
      <c r="F11" s="419">
        <f>SUM(F8:F10)</f>
        <v>188600</v>
      </c>
      <c r="G11" s="419">
        <f>SUM(G8:G10)</f>
        <v>11400</v>
      </c>
      <c r="H11" s="419">
        <f>SUM(H6:H10)</f>
        <v>0</v>
      </c>
      <c r="I11" s="421">
        <f>SUM(I8:I10)</f>
        <v>200000</v>
      </c>
      <c r="K11" s="724" t="s">
        <v>480</v>
      </c>
      <c r="L11" s="724"/>
      <c r="M11" s="724"/>
      <c r="N11" s="724"/>
      <c r="O11" s="724"/>
      <c r="P11" s="724"/>
      <c r="Q11" s="724"/>
      <c r="R11" s="724"/>
    </row>
    <row r="12" spans="1:22" ht="15.75" x14ac:dyDescent="0.25">
      <c r="A12" s="159" t="s">
        <v>559</v>
      </c>
      <c r="B12" s="455" t="s">
        <v>828</v>
      </c>
      <c r="C12" s="297">
        <v>0.107</v>
      </c>
      <c r="D12" s="163"/>
      <c r="E12" s="163">
        <f>E11*C12</f>
        <v>21400</v>
      </c>
      <c r="F12" s="163">
        <f>F5*E12</f>
        <v>20180.2</v>
      </c>
      <c r="G12" s="163">
        <f>G5*E12</f>
        <v>1219.8</v>
      </c>
      <c r="H12" s="163"/>
      <c r="I12" s="163">
        <f>SUM(F12:H12)</f>
        <v>21400</v>
      </c>
      <c r="K12" s="724"/>
      <c r="L12" s="724"/>
      <c r="M12" s="724"/>
      <c r="N12" s="724"/>
      <c r="O12" s="724"/>
      <c r="P12" s="724"/>
      <c r="Q12" s="724"/>
      <c r="R12" s="724"/>
    </row>
    <row r="13" spans="1:22" ht="15.75" x14ac:dyDescent="0.25">
      <c r="A13" s="404" t="s">
        <v>115</v>
      </c>
      <c r="B13" s="405"/>
      <c r="C13" s="404"/>
      <c r="D13" s="406"/>
      <c r="E13" s="406">
        <f>SUM(E11:E12)</f>
        <v>221400</v>
      </c>
      <c r="F13" s="406">
        <f>SUM(F11:F12)</f>
        <v>208780.2</v>
      </c>
      <c r="G13" s="406">
        <f>SUM(G11:G12)</f>
        <v>12619.8</v>
      </c>
      <c r="H13" s="406"/>
      <c r="I13" s="406">
        <f>SUM(I11:I12)</f>
        <v>221400</v>
      </c>
      <c r="K13" s="724"/>
      <c r="L13" s="724"/>
      <c r="M13" s="724"/>
      <c r="N13" s="724"/>
      <c r="O13" s="724"/>
      <c r="P13" s="724"/>
      <c r="Q13" s="724"/>
      <c r="R13" s="724"/>
    </row>
    <row r="14" spans="1:22" ht="15.75" x14ac:dyDescent="0.25">
      <c r="A14" s="160" t="s">
        <v>650</v>
      </c>
      <c r="B14" s="456" t="s">
        <v>822</v>
      </c>
      <c r="C14" s="296">
        <v>9.2999999999999999E-2</v>
      </c>
      <c r="D14" s="162"/>
      <c r="E14" s="162">
        <f>C14*E13</f>
        <v>20590.2</v>
      </c>
      <c r="F14" s="162">
        <f t="shared" ref="F14:F22" si="1">ROUND(E14*$F$5,2)</f>
        <v>19416.560000000001</v>
      </c>
      <c r="G14" s="162">
        <f t="shared" ref="G14:G22" si="2">ROUND(E14*$G$5,2)</f>
        <v>1173.6400000000001</v>
      </c>
      <c r="H14" s="162">
        <v>0</v>
      </c>
      <c r="I14" s="162">
        <f t="shared" ref="I14:I22" si="3">SUM(F14:H14)</f>
        <v>20590.2</v>
      </c>
      <c r="K14" s="724"/>
      <c r="L14" s="724"/>
      <c r="M14" s="724"/>
      <c r="N14" s="724"/>
      <c r="O14" s="724"/>
      <c r="P14" s="724"/>
      <c r="Q14" s="724"/>
      <c r="R14" s="724"/>
    </row>
    <row r="15" spans="1:22" ht="15.75" x14ac:dyDescent="0.25">
      <c r="A15" s="408" t="s">
        <v>651</v>
      </c>
      <c r="B15" s="409"/>
      <c r="C15" s="410"/>
      <c r="D15" s="398"/>
      <c r="E15" s="400">
        <f>SUM(E13:E14)</f>
        <v>241990.2</v>
      </c>
      <c r="F15" s="400">
        <f t="shared" si="1"/>
        <v>228196.76</v>
      </c>
      <c r="G15" s="400">
        <f t="shared" si="2"/>
        <v>13793.44</v>
      </c>
      <c r="H15" s="400">
        <v>0</v>
      </c>
      <c r="I15" s="400">
        <f t="shared" si="3"/>
        <v>241990.2</v>
      </c>
    </row>
    <row r="16" spans="1:22" ht="15.75" x14ac:dyDescent="0.25">
      <c r="A16" s="160" t="s">
        <v>47</v>
      </c>
      <c r="B16" s="53"/>
      <c r="C16" s="190">
        <v>0</v>
      </c>
      <c r="D16" s="2"/>
      <c r="E16" s="2"/>
      <c r="F16" s="2">
        <f t="shared" si="1"/>
        <v>0</v>
      </c>
      <c r="G16" s="2">
        <f t="shared" si="2"/>
        <v>0</v>
      </c>
      <c r="H16" s="2">
        <v>0</v>
      </c>
      <c r="I16" s="2">
        <f t="shared" si="3"/>
        <v>0</v>
      </c>
    </row>
    <row r="17" spans="1:14" ht="15.75" x14ac:dyDescent="0.25">
      <c r="A17" s="160" t="s">
        <v>47</v>
      </c>
      <c r="B17" s="49"/>
      <c r="C17" s="83">
        <v>0</v>
      </c>
      <c r="D17" s="2"/>
      <c r="E17" s="2">
        <f>(C17*D17)</f>
        <v>0</v>
      </c>
      <c r="F17" s="2">
        <f t="shared" si="1"/>
        <v>0</v>
      </c>
      <c r="G17" s="2">
        <f t="shared" si="2"/>
        <v>0</v>
      </c>
      <c r="H17" s="2">
        <v>0</v>
      </c>
      <c r="I17" s="2">
        <f t="shared" si="3"/>
        <v>0</v>
      </c>
    </row>
    <row r="18" spans="1:14" ht="15.75" x14ac:dyDescent="0.25">
      <c r="A18" s="160" t="s">
        <v>47</v>
      </c>
      <c r="B18" s="49"/>
      <c r="C18" s="83">
        <v>0</v>
      </c>
      <c r="D18" s="2"/>
      <c r="E18" s="2">
        <f>(C18*D18)</f>
        <v>0</v>
      </c>
      <c r="F18" s="2">
        <f t="shared" si="1"/>
        <v>0</v>
      </c>
      <c r="G18" s="2">
        <f t="shared" si="2"/>
        <v>0</v>
      </c>
      <c r="H18" s="2">
        <v>0</v>
      </c>
      <c r="I18" s="2">
        <f t="shared" si="3"/>
        <v>0</v>
      </c>
    </row>
    <row r="19" spans="1:14" s="166" customFormat="1" ht="15.75" x14ac:dyDescent="0.25">
      <c r="A19" s="160" t="s">
        <v>814</v>
      </c>
      <c r="B19" s="49"/>
      <c r="C19" s="83">
        <v>0</v>
      </c>
      <c r="D19" s="2"/>
      <c r="E19" s="2">
        <v>0</v>
      </c>
      <c r="F19" s="2">
        <v>0</v>
      </c>
      <c r="G19" s="2">
        <v>0</v>
      </c>
      <c r="H19" s="2">
        <v>0</v>
      </c>
      <c r="I19" s="2">
        <v>0</v>
      </c>
    </row>
    <row r="20" spans="1:14" ht="15.75" x14ac:dyDescent="0.25">
      <c r="A20" s="160" t="s">
        <v>815</v>
      </c>
      <c r="B20" s="49"/>
      <c r="C20" s="83">
        <v>0</v>
      </c>
      <c r="D20" s="2"/>
      <c r="E20" s="2">
        <f>(C20*D20)</f>
        <v>0</v>
      </c>
      <c r="F20" s="2">
        <f t="shared" si="1"/>
        <v>0</v>
      </c>
      <c r="G20" s="2">
        <f t="shared" si="2"/>
        <v>0</v>
      </c>
      <c r="H20" s="2">
        <v>0</v>
      </c>
      <c r="I20" s="2">
        <f t="shared" si="3"/>
        <v>0</v>
      </c>
    </row>
    <row r="21" spans="1:14" ht="15.75" x14ac:dyDescent="0.25">
      <c r="A21" s="397" t="s">
        <v>66</v>
      </c>
      <c r="B21" s="411"/>
      <c r="C21" s="410">
        <v>0</v>
      </c>
      <c r="D21" s="398"/>
      <c r="E21" s="398">
        <f>SUM(E16:E20)</f>
        <v>0</v>
      </c>
      <c r="F21" s="398">
        <f>SUM(F16:F20)</f>
        <v>0</v>
      </c>
      <c r="G21" s="398">
        <f>SUM(G16:G20)</f>
        <v>0</v>
      </c>
      <c r="H21" s="398">
        <f>SUM(H14:H20)</f>
        <v>0</v>
      </c>
      <c r="I21" s="398">
        <f>SUM(I16:I20)</f>
        <v>0</v>
      </c>
    </row>
    <row r="22" spans="1:14" ht="15.75" x14ac:dyDescent="0.25">
      <c r="A22" s="81" t="s">
        <v>114</v>
      </c>
      <c r="B22" s="49" t="s">
        <v>558</v>
      </c>
      <c r="C22" s="295">
        <v>0</v>
      </c>
      <c r="D22" s="2"/>
      <c r="E22" s="2">
        <f>(C22*E21)</f>
        <v>0</v>
      </c>
      <c r="F22" s="2">
        <f t="shared" si="1"/>
        <v>0</v>
      </c>
      <c r="G22" s="2">
        <f t="shared" si="2"/>
        <v>0</v>
      </c>
      <c r="H22" s="2">
        <v>0</v>
      </c>
      <c r="I22" s="2">
        <f t="shared" si="3"/>
        <v>0</v>
      </c>
      <c r="K22" s="727" t="s">
        <v>561</v>
      </c>
      <c r="L22" s="727"/>
      <c r="M22" s="727"/>
      <c r="N22" s="727"/>
    </row>
    <row r="23" spans="1:14" ht="15.75" x14ac:dyDescent="0.25">
      <c r="A23" s="392" t="s">
        <v>66</v>
      </c>
      <c r="B23" s="412"/>
      <c r="C23" s="393"/>
      <c r="D23" s="395"/>
      <c r="E23" s="394">
        <f>SUM(E21:E22)</f>
        <v>0</v>
      </c>
      <c r="F23" s="394">
        <f>SUM(F21:F22)</f>
        <v>0</v>
      </c>
      <c r="G23" s="394">
        <f>SUM(G21:G22)</f>
        <v>0</v>
      </c>
      <c r="H23" s="394">
        <f>SUM(H21:H22)</f>
        <v>0</v>
      </c>
      <c r="I23" s="394">
        <f>SUM(I21:I22)</f>
        <v>0</v>
      </c>
    </row>
    <row r="24" spans="1:14" ht="15.75" x14ac:dyDescent="0.25">
      <c r="A24" s="81" t="s">
        <v>67</v>
      </c>
      <c r="B24" s="51"/>
      <c r="C24" s="295">
        <v>0.14000000000000001</v>
      </c>
      <c r="D24" s="57"/>
      <c r="E24" s="2">
        <f>ROUND(E23*C24,2)</f>
        <v>0</v>
      </c>
      <c r="F24" s="2">
        <f t="shared" ref="F24:F32" si="4">ROUND(E24*$F$5,2)</f>
        <v>0</v>
      </c>
      <c r="G24" s="2">
        <f t="shared" ref="G24:G32" si="5">ROUND(E24*$G$5,2)</f>
        <v>0</v>
      </c>
      <c r="H24" s="2">
        <v>0</v>
      </c>
      <c r="I24" s="2">
        <f>F24+G24+H24</f>
        <v>0</v>
      </c>
    </row>
    <row r="25" spans="1:14" ht="15.75" x14ac:dyDescent="0.25">
      <c r="A25" s="81" t="s">
        <v>68</v>
      </c>
      <c r="B25" s="51"/>
      <c r="C25" s="295">
        <v>0.2</v>
      </c>
      <c r="D25" s="57"/>
      <c r="E25" s="2">
        <f>ROUND(E23*C25,2)</f>
        <v>0</v>
      </c>
      <c r="F25" s="2">
        <f t="shared" si="4"/>
        <v>0</v>
      </c>
      <c r="G25" s="2">
        <f t="shared" si="5"/>
        <v>0</v>
      </c>
      <c r="H25" s="2">
        <v>0</v>
      </c>
      <c r="I25" s="2">
        <f>F25+G25+H25</f>
        <v>0</v>
      </c>
    </row>
    <row r="26" spans="1:14" ht="15.75" x14ac:dyDescent="0.25">
      <c r="A26" s="81" t="s">
        <v>111</v>
      </c>
      <c r="B26" s="49"/>
      <c r="C26" s="295">
        <v>0.01</v>
      </c>
      <c r="D26" s="2"/>
      <c r="E26" s="2">
        <f>C26*E23</f>
        <v>0</v>
      </c>
      <c r="F26" s="2">
        <f t="shared" si="4"/>
        <v>0</v>
      </c>
      <c r="G26" s="2">
        <f t="shared" si="5"/>
        <v>0</v>
      </c>
      <c r="H26" s="2">
        <v>0</v>
      </c>
      <c r="I26" s="2">
        <f>F26+G26+H26</f>
        <v>0</v>
      </c>
    </row>
    <row r="27" spans="1:14" ht="15.75" x14ac:dyDescent="0.25">
      <c r="A27" s="81" t="s">
        <v>117</v>
      </c>
      <c r="B27" s="49"/>
      <c r="C27" s="295">
        <v>0.01</v>
      </c>
      <c r="D27" s="2"/>
      <c r="E27" s="2">
        <f>C27*E23</f>
        <v>0</v>
      </c>
      <c r="F27" s="2">
        <f t="shared" si="4"/>
        <v>0</v>
      </c>
      <c r="G27" s="2">
        <f t="shared" si="5"/>
        <v>0</v>
      </c>
      <c r="H27" s="2">
        <v>0</v>
      </c>
      <c r="I27" s="2">
        <f t="shared" ref="I27:I32" si="6">SUM(F27:H27)</f>
        <v>0</v>
      </c>
    </row>
    <row r="28" spans="1:14" ht="15.75" x14ac:dyDescent="0.25">
      <c r="A28" s="81"/>
      <c r="B28" s="49"/>
      <c r="C28" s="83"/>
      <c r="D28" s="2"/>
      <c r="E28" s="2">
        <v>0</v>
      </c>
      <c r="F28" s="2">
        <f t="shared" si="4"/>
        <v>0</v>
      </c>
      <c r="G28" s="2">
        <f t="shared" si="5"/>
        <v>0</v>
      </c>
      <c r="H28" s="2">
        <v>0</v>
      </c>
      <c r="I28" s="2">
        <f t="shared" si="6"/>
        <v>0</v>
      </c>
    </row>
    <row r="29" spans="1:14" ht="15.75" x14ac:dyDescent="0.25">
      <c r="A29" s="81"/>
      <c r="B29" s="49"/>
      <c r="C29" s="83"/>
      <c r="D29" s="2"/>
      <c r="E29" s="2">
        <v>0</v>
      </c>
      <c r="F29" s="2">
        <f t="shared" si="4"/>
        <v>0</v>
      </c>
      <c r="G29" s="2">
        <f t="shared" si="5"/>
        <v>0</v>
      </c>
      <c r="H29" s="2">
        <v>0</v>
      </c>
      <c r="I29" s="2">
        <f t="shared" si="6"/>
        <v>0</v>
      </c>
    </row>
    <row r="30" spans="1:14" ht="15.75" x14ac:dyDescent="0.25">
      <c r="A30" s="81"/>
      <c r="B30" s="49"/>
      <c r="C30" s="83"/>
      <c r="D30" s="2"/>
      <c r="E30" s="2">
        <v>0</v>
      </c>
      <c r="F30" s="2">
        <f t="shared" si="4"/>
        <v>0</v>
      </c>
      <c r="G30" s="2">
        <f t="shared" si="5"/>
        <v>0</v>
      </c>
      <c r="H30" s="2">
        <v>0</v>
      </c>
      <c r="I30" s="2">
        <f t="shared" si="6"/>
        <v>0</v>
      </c>
    </row>
    <row r="31" spans="1:14" ht="15.75" x14ac:dyDescent="0.25">
      <c r="A31" s="81"/>
      <c r="B31" s="49"/>
      <c r="C31" s="83"/>
      <c r="D31" s="2"/>
      <c r="E31" s="2">
        <v>0</v>
      </c>
      <c r="F31" s="2">
        <f t="shared" si="4"/>
        <v>0</v>
      </c>
      <c r="G31" s="2">
        <f t="shared" si="5"/>
        <v>0</v>
      </c>
      <c r="H31" s="2">
        <v>0</v>
      </c>
      <c r="I31" s="2">
        <f t="shared" si="6"/>
        <v>0</v>
      </c>
    </row>
    <row r="32" spans="1:14" ht="15.75" x14ac:dyDescent="0.25">
      <c r="A32" s="81"/>
      <c r="B32" s="49"/>
      <c r="C32" s="83"/>
      <c r="D32" s="2"/>
      <c r="E32" s="2">
        <v>0</v>
      </c>
      <c r="F32" s="2">
        <f t="shared" si="4"/>
        <v>0</v>
      </c>
      <c r="G32" s="2">
        <f t="shared" si="5"/>
        <v>0</v>
      </c>
      <c r="H32" s="2">
        <v>0</v>
      </c>
      <c r="I32" s="2">
        <f t="shared" si="6"/>
        <v>0</v>
      </c>
    </row>
    <row r="33" spans="1:19" ht="15.75" x14ac:dyDescent="0.25">
      <c r="A33" s="392" t="s">
        <v>118</v>
      </c>
      <c r="B33" s="411"/>
      <c r="C33" s="410"/>
      <c r="D33" s="397"/>
      <c r="E33" s="400">
        <f>SUM(E24:E32)</f>
        <v>0</v>
      </c>
      <c r="F33" s="400">
        <f>SUM(F24:F32)</f>
        <v>0</v>
      </c>
      <c r="G33" s="400">
        <f>SUM(G24:G32)</f>
        <v>0</v>
      </c>
      <c r="H33" s="400">
        <f>SUM(H24:H32)</f>
        <v>0</v>
      </c>
      <c r="I33" s="400">
        <f>SUM(I24:I32)</f>
        <v>0</v>
      </c>
    </row>
    <row r="34" spans="1:19" ht="15.75" x14ac:dyDescent="0.25">
      <c r="A34" s="158"/>
      <c r="B34" s="51"/>
      <c r="C34" s="165"/>
      <c r="D34" s="50"/>
      <c r="E34" s="164"/>
      <c r="F34" s="164"/>
      <c r="G34" s="164"/>
      <c r="H34" s="164"/>
      <c r="I34" s="164"/>
    </row>
    <row r="35" spans="1:19" ht="15.75" x14ac:dyDescent="0.25">
      <c r="A35" s="392" t="s">
        <v>116</v>
      </c>
      <c r="B35" s="411"/>
      <c r="C35" s="410"/>
      <c r="D35" s="397"/>
      <c r="E35" s="400">
        <f>E23+E33</f>
        <v>0</v>
      </c>
      <c r="F35" s="400">
        <f>F23+F33</f>
        <v>0</v>
      </c>
      <c r="G35" s="400">
        <f t="shared" ref="G35:I35" si="7">G23+G33</f>
        <v>0</v>
      </c>
      <c r="H35" s="400">
        <f t="shared" si="7"/>
        <v>0</v>
      </c>
      <c r="I35" s="400">
        <f t="shared" si="7"/>
        <v>0</v>
      </c>
    </row>
    <row r="36" spans="1:19" ht="15.75" x14ac:dyDescent="0.25">
      <c r="A36" s="158" t="s">
        <v>559</v>
      </c>
      <c r="B36" s="457" t="s">
        <v>828</v>
      </c>
      <c r="C36" s="298">
        <v>0.107</v>
      </c>
      <c r="D36" s="50"/>
      <c r="E36" s="56">
        <f>E35*C36</f>
        <v>0</v>
      </c>
      <c r="F36" s="56">
        <f>F35*C36</f>
        <v>0</v>
      </c>
      <c r="G36" s="56">
        <f>G35*C36</f>
        <v>0</v>
      </c>
      <c r="H36" s="56"/>
      <c r="I36" s="56">
        <f>SUM(F36:H36)</f>
        <v>0</v>
      </c>
    </row>
    <row r="37" spans="1:19" ht="15.75" x14ac:dyDescent="0.25">
      <c r="A37" s="392" t="s">
        <v>116</v>
      </c>
      <c r="B37" s="411"/>
      <c r="C37" s="410"/>
      <c r="D37" s="397"/>
      <c r="E37" s="400">
        <f>SUM(E35:E36)</f>
        <v>0</v>
      </c>
      <c r="F37" s="400">
        <f>F5*E37</f>
        <v>0</v>
      </c>
      <c r="G37" s="400">
        <f>SUM(G35:G36)</f>
        <v>0</v>
      </c>
      <c r="H37" s="400"/>
      <c r="I37" s="400">
        <f>SUM(F37:H37)</f>
        <v>0</v>
      </c>
    </row>
    <row r="38" spans="1:19" s="166" customFormat="1" ht="15.75" x14ac:dyDescent="0.25">
      <c r="A38" s="85" t="s">
        <v>650</v>
      </c>
      <c r="B38" s="457" t="s">
        <v>823</v>
      </c>
      <c r="C38" s="298">
        <v>0.1232</v>
      </c>
      <c r="D38" s="50"/>
      <c r="E38" s="56">
        <f>C38*E37</f>
        <v>0</v>
      </c>
      <c r="F38" s="56">
        <f>E38*F5</f>
        <v>0</v>
      </c>
      <c r="G38" s="56">
        <f>G5*E38</f>
        <v>0</v>
      </c>
      <c r="H38" s="56"/>
      <c r="I38" s="56">
        <f>SUM(F38:H38)</f>
        <v>0</v>
      </c>
    </row>
    <row r="39" spans="1:19" s="166" customFormat="1" ht="15.75" x14ac:dyDescent="0.25">
      <c r="A39" s="392" t="s">
        <v>652</v>
      </c>
      <c r="B39" s="411"/>
      <c r="C39" s="410"/>
      <c r="D39" s="397"/>
      <c r="E39" s="400">
        <f>SUM(E37:E38)</f>
        <v>0</v>
      </c>
      <c r="F39" s="400">
        <f>E39*F5</f>
        <v>0</v>
      </c>
      <c r="G39" s="400">
        <f>E39*G5</f>
        <v>0</v>
      </c>
      <c r="H39" s="400"/>
      <c r="I39" s="400">
        <f>SUM(F39:H39)</f>
        <v>0</v>
      </c>
    </row>
    <row r="40" spans="1:19" ht="15.75" x14ac:dyDescent="0.25">
      <c r="A40" s="81"/>
      <c r="B40" s="49"/>
      <c r="C40" s="83"/>
      <c r="D40" s="81"/>
      <c r="E40" s="2"/>
      <c r="F40" s="2"/>
      <c r="G40" s="2"/>
      <c r="H40" s="2"/>
      <c r="I40" s="2" t="s">
        <v>54</v>
      </c>
    </row>
    <row r="41" spans="1:19" ht="15.75" x14ac:dyDescent="0.25">
      <c r="A41" s="392" t="s">
        <v>48</v>
      </c>
      <c r="B41" s="414"/>
      <c r="C41" s="393"/>
      <c r="D41" s="393"/>
      <c r="E41" s="394">
        <f>E15+E39</f>
        <v>241990.2</v>
      </c>
      <c r="F41" s="394">
        <f>E41*F5</f>
        <v>228196.7586</v>
      </c>
      <c r="G41" s="394">
        <f>E41*G5</f>
        <v>13793.441400000002</v>
      </c>
      <c r="H41" s="394">
        <f>H11+H23+H33</f>
        <v>0</v>
      </c>
      <c r="I41" s="396">
        <f>SUM(F41:H41)</f>
        <v>241990.2</v>
      </c>
      <c r="K41" s="724" t="s">
        <v>484</v>
      </c>
      <c r="L41" s="724"/>
      <c r="M41" s="724"/>
      <c r="N41" s="724"/>
      <c r="O41" s="724"/>
      <c r="P41" s="724"/>
      <c r="Q41" s="724"/>
      <c r="R41" s="724"/>
      <c r="S41" s="724"/>
    </row>
    <row r="42" spans="1:19" x14ac:dyDescent="0.25">
      <c r="K42" s="724"/>
      <c r="L42" s="724"/>
      <c r="M42" s="724"/>
      <c r="N42" s="724"/>
      <c r="O42" s="724"/>
      <c r="P42" s="724"/>
      <c r="Q42" s="724"/>
      <c r="R42" s="724"/>
      <c r="S42" s="724"/>
    </row>
    <row r="43" spans="1:19" x14ac:dyDescent="0.25">
      <c r="A43" s="80" t="s">
        <v>0</v>
      </c>
      <c r="B43" s="715"/>
      <c r="C43" s="715"/>
      <c r="D43" s="715"/>
      <c r="E43" s="715"/>
      <c r="F43" s="715"/>
      <c r="G43" s="715"/>
      <c r="H43" s="715"/>
      <c r="I43" s="715"/>
    </row>
    <row r="44" spans="1:19" x14ac:dyDescent="0.25">
      <c r="B44" s="715"/>
      <c r="C44" s="715"/>
      <c r="D44" s="715"/>
      <c r="E44" s="715"/>
      <c r="F44" s="715"/>
      <c r="G44" s="715"/>
      <c r="H44" s="715"/>
      <c r="I44" s="715"/>
    </row>
    <row r="45" spans="1:19" x14ac:dyDescent="0.25">
      <c r="B45" s="715"/>
      <c r="C45" s="715"/>
      <c r="D45" s="715"/>
      <c r="E45" s="715"/>
      <c r="F45" s="715"/>
      <c r="G45" s="715"/>
      <c r="H45" s="715"/>
      <c r="I45" s="715"/>
    </row>
    <row r="46" spans="1:19" x14ac:dyDescent="0.25">
      <c r="B46" s="715"/>
      <c r="C46" s="715"/>
      <c r="D46" s="715"/>
      <c r="E46" s="715"/>
      <c r="F46" s="715"/>
      <c r="G46" s="715"/>
      <c r="H46" s="715"/>
      <c r="I46" s="715"/>
    </row>
  </sheetData>
  <sheetProtection formatCells="0" formatColumns="0" formatRows="0" insertColumns="0" insertRows="0"/>
  <mergeCells count="15">
    <mergeCell ref="K3:N3"/>
    <mergeCell ref="B43:I46"/>
    <mergeCell ref="E1:I1"/>
    <mergeCell ref="A3:I3"/>
    <mergeCell ref="A4:A5"/>
    <mergeCell ref="B4:B5"/>
    <mergeCell ref="C4:C5"/>
    <mergeCell ref="E4:E5"/>
    <mergeCell ref="K6:L6"/>
    <mergeCell ref="M6:O6"/>
    <mergeCell ref="P6:S6"/>
    <mergeCell ref="K11:R14"/>
    <mergeCell ref="K41:S42"/>
    <mergeCell ref="K22:N22"/>
    <mergeCell ref="K10:V10"/>
  </mergeCells>
  <hyperlinks>
    <hyperlink ref="K3" r:id="rId1"/>
  </hyperlinks>
  <printOptions horizontalCentered="1"/>
  <pageMargins left="0.7" right="0.7" top="1.2417708333333299" bottom="0.75" header="0.3" footer="0.3"/>
  <pageSetup scale="59" orientation="landscape" r:id="rId2"/>
  <headerFooter alignWithMargins="0">
    <oddHeader>&amp;C&amp;"-,Bold"&amp;16HIGHWAY SAFETY IMPROVEMENT PROGRAM
APPLICATION - COST ESTIMATE</oddHeader>
    <oddFooter>&amp;L&amp;10ADOT - HSIP App - Cost Est.  Updated 8-2011&amp;CPage 3</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23"/>
  <sheetViews>
    <sheetView zoomScaleNormal="100" workbookViewId="0">
      <selection activeCell="A20" sqref="A20:F20"/>
    </sheetView>
  </sheetViews>
  <sheetFormatPr defaultColWidth="9.140625" defaultRowHeight="24.95" customHeight="1" x14ac:dyDescent="0.2"/>
  <cols>
    <col min="1" max="1" width="22.85546875" style="3" customWidth="1"/>
    <col min="2" max="4" width="9.42578125" style="3" customWidth="1"/>
    <col min="5" max="6" width="14.7109375" style="3" customWidth="1"/>
    <col min="7" max="7" width="27.140625" style="20" customWidth="1"/>
    <col min="8" max="8" width="9.140625" style="21"/>
    <col min="9" max="9" width="8.85546875" style="21" customWidth="1"/>
    <col min="10" max="10" width="9.140625" style="21"/>
    <col min="11" max="11" width="10.42578125" style="21" customWidth="1"/>
    <col min="12" max="13" width="9.140625" style="21"/>
    <col min="14" max="14" width="4.7109375" style="21" customWidth="1"/>
    <col min="15" max="15" width="35.5703125" style="21" customWidth="1"/>
    <col min="16" max="19" width="9.140625" style="21"/>
    <col min="20" max="16384" width="9.140625" style="3"/>
  </cols>
  <sheetData>
    <row r="1" spans="1:21" ht="24.95" customHeight="1" x14ac:dyDescent="0.2">
      <c r="A1" s="768" t="s">
        <v>126</v>
      </c>
      <c r="B1" s="769"/>
      <c r="C1" s="769"/>
      <c r="D1" s="769"/>
      <c r="E1" s="769"/>
      <c r="F1" s="770"/>
    </row>
    <row r="2" spans="1:21" ht="30.75" customHeight="1" thickBot="1" x14ac:dyDescent="0.25">
      <c r="A2" s="423" t="s">
        <v>53</v>
      </c>
      <c r="B2" s="785">
        <f>'2. Application'!F1</f>
        <v>0</v>
      </c>
      <c r="C2" s="786"/>
      <c r="D2" s="422" t="s">
        <v>151</v>
      </c>
      <c r="E2" s="785"/>
      <c r="F2" s="787"/>
    </row>
    <row r="3" spans="1:21" ht="24.95" customHeight="1" thickBot="1" x14ac:dyDescent="0.25">
      <c r="A3" s="788" t="s">
        <v>6</v>
      </c>
      <c r="B3" s="789"/>
      <c r="C3" s="789"/>
      <c r="D3" s="789"/>
      <c r="E3" s="789"/>
      <c r="F3" s="790"/>
      <c r="G3" s="25"/>
      <c r="I3" s="22"/>
    </row>
    <row r="4" spans="1:21" ht="24.95" customHeight="1" thickBot="1" x14ac:dyDescent="0.25">
      <c r="A4" s="791" t="s">
        <v>7</v>
      </c>
      <c r="B4" s="792"/>
      <c r="C4" s="792"/>
      <c r="D4" s="792"/>
      <c r="E4" s="792"/>
      <c r="F4" s="793"/>
      <c r="G4" s="25"/>
      <c r="I4" s="22"/>
    </row>
    <row r="5" spans="1:21" ht="42.75" customHeight="1" thickBot="1" x14ac:dyDescent="0.25">
      <c r="A5" s="144" t="s">
        <v>8</v>
      </c>
      <c r="B5" s="16" t="s">
        <v>9</v>
      </c>
      <c r="C5" s="17" t="s">
        <v>576</v>
      </c>
      <c r="D5" s="18" t="s">
        <v>10</v>
      </c>
      <c r="E5" s="19" t="s">
        <v>11</v>
      </c>
      <c r="F5" s="145" t="s">
        <v>12</v>
      </c>
      <c r="G5" s="25"/>
      <c r="I5" s="22"/>
    </row>
    <row r="6" spans="1:21" ht="14.1" customHeight="1" x14ac:dyDescent="0.2">
      <c r="A6" s="146" t="s">
        <v>13</v>
      </c>
      <c r="B6" s="424">
        <v>0</v>
      </c>
      <c r="C6" s="425">
        <v>0</v>
      </c>
      <c r="D6" s="4">
        <f t="shared" ref="D6:D7" si="0">C6*B6</f>
        <v>0</v>
      </c>
      <c r="E6" s="5">
        <v>9515371</v>
      </c>
      <c r="F6" s="147">
        <f t="shared" ref="F6:F7" si="1">E6*D6</f>
        <v>0</v>
      </c>
      <c r="G6" s="25" t="s">
        <v>14</v>
      </c>
      <c r="H6" s="766" t="s">
        <v>548</v>
      </c>
      <c r="I6" s="766"/>
      <c r="J6" s="766"/>
      <c r="K6" s="766"/>
      <c r="L6" s="766"/>
      <c r="M6" s="766"/>
      <c r="N6" s="766"/>
      <c r="O6" s="766"/>
    </row>
    <row r="7" spans="1:21" ht="14.1" customHeight="1" thickBot="1" x14ac:dyDescent="0.25">
      <c r="A7" s="148" t="s">
        <v>15</v>
      </c>
      <c r="B7" s="424">
        <v>0</v>
      </c>
      <c r="C7" s="425">
        <v>0</v>
      </c>
      <c r="D7" s="4">
        <f t="shared" si="0"/>
        <v>0</v>
      </c>
      <c r="E7" s="6">
        <v>550499</v>
      </c>
      <c r="F7" s="147">
        <f t="shared" si="1"/>
        <v>0</v>
      </c>
      <c r="G7" s="25" t="s">
        <v>16</v>
      </c>
      <c r="H7" s="23"/>
      <c r="I7" s="22"/>
      <c r="J7" s="24" t="s">
        <v>17</v>
      </c>
      <c r="L7" s="767" t="s">
        <v>142</v>
      </c>
      <c r="M7" s="767"/>
      <c r="N7" s="767"/>
      <c r="O7" s="767"/>
      <c r="P7" s="744" t="s">
        <v>143</v>
      </c>
      <c r="Q7" s="744"/>
      <c r="R7" s="744"/>
      <c r="S7" s="744"/>
      <c r="T7" s="744"/>
      <c r="U7" s="744"/>
    </row>
    <row r="8" spans="1:21" ht="14.1" customHeight="1" thickBot="1" x14ac:dyDescent="0.25">
      <c r="A8" s="779" t="s">
        <v>18</v>
      </c>
      <c r="B8" s="780"/>
      <c r="C8" s="780"/>
      <c r="D8" s="780"/>
      <c r="E8" s="781"/>
      <c r="F8" s="149">
        <f>SUM(F6:F7)</f>
        <v>0</v>
      </c>
      <c r="G8" s="25"/>
      <c r="L8" s="767"/>
      <c r="M8" s="767"/>
      <c r="N8" s="767"/>
      <c r="O8" s="767"/>
      <c r="P8" s="744"/>
      <c r="Q8" s="744"/>
      <c r="R8" s="744"/>
      <c r="S8" s="744"/>
      <c r="T8" s="744"/>
      <c r="U8" s="744"/>
    </row>
    <row r="9" spans="1:21" ht="24.95" customHeight="1" thickBot="1" x14ac:dyDescent="0.25">
      <c r="A9" s="761" t="s">
        <v>19</v>
      </c>
      <c r="B9" s="762"/>
      <c r="C9" s="762"/>
      <c r="D9" s="762"/>
      <c r="E9" s="762"/>
      <c r="F9" s="763"/>
      <c r="G9" s="25"/>
      <c r="K9" s="91" t="s">
        <v>144</v>
      </c>
      <c r="L9" s="745" t="s">
        <v>145</v>
      </c>
      <c r="M9" s="745"/>
      <c r="N9" s="745"/>
      <c r="O9" s="745"/>
      <c r="P9" s="746" t="s">
        <v>146</v>
      </c>
      <c r="Q9" s="746"/>
      <c r="R9" s="746"/>
      <c r="S9" s="746"/>
      <c r="T9" s="746"/>
      <c r="U9" s="746"/>
    </row>
    <row r="10" spans="1:21" ht="14.1" customHeight="1" x14ac:dyDescent="0.2">
      <c r="A10" s="782" t="s">
        <v>127</v>
      </c>
      <c r="B10" s="783"/>
      <c r="C10" s="783"/>
      <c r="D10" s="783"/>
      <c r="E10" s="784"/>
      <c r="F10" s="426">
        <v>0</v>
      </c>
      <c r="G10" s="25" t="s">
        <v>20</v>
      </c>
      <c r="H10" s="21" t="s">
        <v>147</v>
      </c>
    </row>
    <row r="11" spans="1:21" ht="14.1" customHeight="1" x14ac:dyDescent="0.25">
      <c r="A11" s="750" t="s">
        <v>21</v>
      </c>
      <c r="B11" s="751"/>
      <c r="C11" s="751"/>
      <c r="D11" s="751"/>
      <c r="E11" s="752"/>
      <c r="F11" s="427">
        <v>10</v>
      </c>
      <c r="G11" s="20" t="s">
        <v>22</v>
      </c>
      <c r="H11" s="173" t="s">
        <v>577</v>
      </c>
    </row>
    <row r="12" spans="1:21" ht="14.1" customHeight="1" x14ac:dyDescent="0.25">
      <c r="A12" s="750" t="s">
        <v>23</v>
      </c>
      <c r="B12" s="751"/>
      <c r="C12" s="751"/>
      <c r="D12" s="751"/>
      <c r="E12" s="752"/>
      <c r="F12" s="150">
        <v>0.08</v>
      </c>
      <c r="G12" s="25" t="s">
        <v>24</v>
      </c>
      <c r="H12" s="173" t="s">
        <v>625</v>
      </c>
      <c r="I12" s="23"/>
      <c r="J12" s="23"/>
      <c r="K12" s="23"/>
      <c r="L12" s="23"/>
    </row>
    <row r="13" spans="1:21" ht="14.1" customHeight="1" x14ac:dyDescent="0.25">
      <c r="A13" s="750" t="s">
        <v>25</v>
      </c>
      <c r="B13" s="751"/>
      <c r="C13" s="751"/>
      <c r="D13" s="751"/>
      <c r="E13" s="752"/>
      <c r="F13" s="151">
        <f>(F12*(1+F12)^F11)/((1+F12)^F11-1)</f>
        <v>0.14902948869707539</v>
      </c>
      <c r="G13" s="25" t="s">
        <v>26</v>
      </c>
      <c r="H13" s="48"/>
    </row>
    <row r="14" spans="1:21" ht="14.1" customHeight="1" x14ac:dyDescent="0.2">
      <c r="A14" s="750" t="s">
        <v>27</v>
      </c>
      <c r="B14" s="751"/>
      <c r="C14" s="751"/>
      <c r="D14" s="751"/>
      <c r="E14" s="752"/>
      <c r="F14" s="152">
        <f>F13*F10</f>
        <v>0</v>
      </c>
      <c r="G14" s="20" t="s">
        <v>578</v>
      </c>
      <c r="H14" s="21" t="s">
        <v>29</v>
      </c>
    </row>
    <row r="15" spans="1:21" ht="15" customHeight="1" thickBot="1" x14ac:dyDescent="0.3">
      <c r="A15" s="753" t="s">
        <v>30</v>
      </c>
      <c r="B15" s="754"/>
      <c r="C15" s="754"/>
      <c r="D15" s="754"/>
      <c r="E15" s="755"/>
      <c r="F15" s="153">
        <v>0</v>
      </c>
      <c r="G15" s="24" t="s">
        <v>28</v>
      </c>
      <c r="H15" s="174" t="s">
        <v>29</v>
      </c>
    </row>
    <row r="16" spans="1:21" ht="20.25" customHeight="1" thickBot="1" x14ac:dyDescent="0.25">
      <c r="A16" s="779" t="s">
        <v>31</v>
      </c>
      <c r="B16" s="780"/>
      <c r="C16" s="780"/>
      <c r="D16" s="780"/>
      <c r="E16" s="781"/>
      <c r="F16" s="149">
        <f>F14+F15</f>
        <v>0</v>
      </c>
      <c r="G16" s="25"/>
    </row>
    <row r="17" spans="1:17" ht="24.95" customHeight="1" thickBot="1" x14ac:dyDescent="0.25">
      <c r="A17" s="761" t="s">
        <v>32</v>
      </c>
      <c r="B17" s="762"/>
      <c r="C17" s="762"/>
      <c r="D17" s="762"/>
      <c r="E17" s="762"/>
      <c r="F17" s="763"/>
      <c r="G17" s="25"/>
    </row>
    <row r="18" spans="1:17" ht="14.1" customHeight="1" x14ac:dyDescent="0.2">
      <c r="A18" s="154" t="s">
        <v>12</v>
      </c>
      <c r="B18" s="758" t="s">
        <v>33</v>
      </c>
      <c r="C18" s="759"/>
      <c r="D18" s="760"/>
      <c r="E18" s="756" t="s">
        <v>34</v>
      </c>
      <c r="F18" s="757"/>
      <c r="G18" s="25"/>
    </row>
    <row r="19" spans="1:17" ht="21" customHeight="1" thickBot="1" x14ac:dyDescent="0.25">
      <c r="A19" s="155">
        <f>F8</f>
        <v>0</v>
      </c>
      <c r="B19" s="774">
        <f>F16</f>
        <v>0</v>
      </c>
      <c r="C19" s="775"/>
      <c r="D19" s="776"/>
      <c r="E19" s="777" t="e">
        <f>ROUNDDOWN(A19/B19,1)</f>
        <v>#DIV/0!</v>
      </c>
      <c r="F19" s="778"/>
      <c r="G19" s="25" t="s">
        <v>36</v>
      </c>
      <c r="H19" s="764" t="s">
        <v>758</v>
      </c>
      <c r="I19" s="764"/>
      <c r="J19" s="764"/>
      <c r="K19" s="764"/>
      <c r="L19" s="764"/>
      <c r="M19" s="764"/>
      <c r="N19" s="764"/>
      <c r="O19" s="764"/>
      <c r="P19" s="764"/>
      <c r="Q19" s="764"/>
    </row>
    <row r="20" spans="1:17" ht="46.5" customHeight="1" thickBot="1" x14ac:dyDescent="0.25">
      <c r="A20" s="747" t="s">
        <v>812</v>
      </c>
      <c r="B20" s="748"/>
      <c r="C20" s="748"/>
      <c r="D20" s="748"/>
      <c r="E20" s="748"/>
      <c r="F20" s="749"/>
      <c r="G20" s="25" t="s">
        <v>35</v>
      </c>
      <c r="H20" s="765" t="s">
        <v>615</v>
      </c>
      <c r="I20" s="765"/>
      <c r="J20" s="765"/>
      <c r="K20" s="765"/>
      <c r="L20" s="765"/>
      <c r="M20" s="765"/>
      <c r="N20" s="765"/>
      <c r="O20" s="765"/>
    </row>
    <row r="21" spans="1:17" ht="75" customHeight="1" thickTop="1" thickBot="1" x14ac:dyDescent="0.25">
      <c r="A21" s="771" t="s">
        <v>54</v>
      </c>
      <c r="B21" s="772"/>
      <c r="C21" s="772"/>
      <c r="D21" s="772"/>
      <c r="E21" s="772"/>
      <c r="F21" s="773"/>
    </row>
    <row r="23" spans="1:17" ht="24.95" customHeight="1" x14ac:dyDescent="0.2">
      <c r="B23" s="7"/>
    </row>
  </sheetData>
  <mergeCells count="28">
    <mergeCell ref="H6:O6"/>
    <mergeCell ref="L7:O8"/>
    <mergeCell ref="A1:F1"/>
    <mergeCell ref="A21:F21"/>
    <mergeCell ref="B19:D19"/>
    <mergeCell ref="E19:F19"/>
    <mergeCell ref="A8:E8"/>
    <mergeCell ref="A16:E16"/>
    <mergeCell ref="A10:E10"/>
    <mergeCell ref="A11:E11"/>
    <mergeCell ref="A17:F17"/>
    <mergeCell ref="A12:E12"/>
    <mergeCell ref="B2:C2"/>
    <mergeCell ref="E2:F2"/>
    <mergeCell ref="A3:F3"/>
    <mergeCell ref="A4:F4"/>
    <mergeCell ref="P7:U8"/>
    <mergeCell ref="L9:O9"/>
    <mergeCell ref="P9:U9"/>
    <mergeCell ref="A20:F20"/>
    <mergeCell ref="A14:E14"/>
    <mergeCell ref="A15:E15"/>
    <mergeCell ref="E18:F18"/>
    <mergeCell ref="B18:D18"/>
    <mergeCell ref="A13:E13"/>
    <mergeCell ref="A9:F9"/>
    <mergeCell ref="H19:Q19"/>
    <mergeCell ref="H20:O20"/>
  </mergeCells>
  <phoneticPr fontId="14" type="noConversion"/>
  <printOptions horizontalCentered="1"/>
  <pageMargins left="0.5" right="0.5" top="1" bottom="0.5" header="0.25" footer="0.25"/>
  <pageSetup orientation="portrait" r:id="rId1"/>
  <headerFooter alignWithMargins="0">
    <oddHeader xml:space="preserve">&amp;C
&amp;R&amp;"Arial Narrow,Regular"&amp;8 
 </oddHeader>
    <oddFooter>&amp;C&amp;P&amp;R&amp;D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zoomScaleNormal="100" workbookViewId="0">
      <selection activeCell="D5" sqref="D5"/>
    </sheetView>
  </sheetViews>
  <sheetFormatPr defaultRowHeight="15" x14ac:dyDescent="0.25"/>
  <cols>
    <col min="1" max="1" width="32.7109375" customWidth="1"/>
    <col min="2" max="2" width="45.42578125" customWidth="1"/>
    <col min="3" max="3" width="35.42578125" customWidth="1"/>
    <col min="4" max="4" width="37.85546875" customWidth="1"/>
    <col min="5" max="5" width="33.140625" customWidth="1"/>
    <col min="6" max="6" width="29.7109375" customWidth="1"/>
    <col min="7" max="7" width="28" customWidth="1"/>
    <col min="8" max="8" width="37.42578125" customWidth="1"/>
    <col min="9" max="9" width="34" customWidth="1"/>
  </cols>
  <sheetData>
    <row r="1" spans="1:10" x14ac:dyDescent="0.25">
      <c r="A1" s="207" t="s">
        <v>682</v>
      </c>
      <c r="B1" s="292" t="s">
        <v>683</v>
      </c>
      <c r="C1" s="292" t="s">
        <v>680</v>
      </c>
      <c r="D1" s="23"/>
      <c r="E1" s="292" t="s">
        <v>686</v>
      </c>
      <c r="F1" s="292"/>
      <c r="G1" s="207"/>
      <c r="H1" s="208" t="s">
        <v>681</v>
      </c>
      <c r="I1" s="208" t="s">
        <v>687</v>
      </c>
      <c r="J1" s="207"/>
    </row>
    <row r="2" spans="1:10" ht="45" x14ac:dyDescent="0.25">
      <c r="A2" s="275" t="s">
        <v>683</v>
      </c>
      <c r="B2" s="276" t="s">
        <v>688</v>
      </c>
      <c r="C2" s="289" t="s">
        <v>723</v>
      </c>
      <c r="E2" s="288" t="s">
        <v>726</v>
      </c>
      <c r="F2" s="289"/>
      <c r="G2" s="209"/>
      <c r="H2" s="289" t="s">
        <v>729</v>
      </c>
      <c r="I2" s="209" t="s">
        <v>730</v>
      </c>
      <c r="J2" s="205"/>
    </row>
    <row r="3" spans="1:10" ht="45" x14ac:dyDescent="0.25">
      <c r="A3" s="275" t="s">
        <v>680</v>
      </c>
      <c r="B3" s="290" t="s">
        <v>720</v>
      </c>
      <c r="C3" s="289" t="s">
        <v>724</v>
      </c>
      <c r="E3" s="289" t="s">
        <v>727</v>
      </c>
      <c r="F3" s="289"/>
      <c r="G3" s="205"/>
      <c r="H3" s="209"/>
      <c r="I3" s="209"/>
      <c r="J3" s="205"/>
    </row>
    <row r="4" spans="1:10" ht="30" x14ac:dyDescent="0.25">
      <c r="A4" s="293" t="s">
        <v>686</v>
      </c>
      <c r="B4" s="290" t="s">
        <v>721</v>
      </c>
      <c r="C4" s="289" t="s">
        <v>725</v>
      </c>
      <c r="E4" s="289" t="s">
        <v>728</v>
      </c>
      <c r="F4" s="291"/>
      <c r="G4" s="205"/>
      <c r="H4" s="209"/>
      <c r="I4" s="205"/>
      <c r="J4" s="205"/>
    </row>
    <row r="5" spans="1:10" ht="15.75" x14ac:dyDescent="0.25">
      <c r="A5" s="275" t="s">
        <v>681</v>
      </c>
      <c r="B5" s="290" t="s">
        <v>722</v>
      </c>
      <c r="C5" s="209"/>
      <c r="D5" s="209"/>
      <c r="E5" s="209"/>
      <c r="F5" s="209"/>
      <c r="G5" s="205"/>
      <c r="H5" s="209"/>
      <c r="I5" s="205"/>
      <c r="J5" s="205"/>
    </row>
    <row r="6" spans="1:10" ht="15.75" x14ac:dyDescent="0.25">
      <c r="A6" s="275" t="s">
        <v>687</v>
      </c>
      <c r="B6" s="277"/>
      <c r="C6" s="209"/>
      <c r="D6" s="209"/>
      <c r="E6" s="205"/>
      <c r="F6" s="209"/>
      <c r="G6" s="205"/>
      <c r="H6" s="209"/>
      <c r="I6" s="205"/>
      <c r="J6" s="205"/>
    </row>
    <row r="7" spans="1:10" ht="15.75" x14ac:dyDescent="0.25">
      <c r="B7" s="278"/>
      <c r="C7" s="279"/>
      <c r="D7" s="209"/>
      <c r="E7" s="280"/>
      <c r="F7" s="280"/>
      <c r="H7" s="281"/>
    </row>
    <row r="8" spans="1:10" x14ac:dyDescent="0.25">
      <c r="C8" s="279"/>
      <c r="D8" s="209"/>
    </row>
    <row r="9" spans="1:10" x14ac:dyDescent="0.25">
      <c r="D9" s="280"/>
    </row>
    <row r="10" spans="1:10" x14ac:dyDescent="0.25">
      <c r="D10" s="280"/>
    </row>
    <row r="11" spans="1:10" x14ac:dyDescent="0.25">
      <c r="D11" s="280"/>
    </row>
  </sheetData>
  <dataValidations count="1">
    <dataValidation type="list" allowBlank="1" showInputMessage="1" showErrorMessage="1" sqref="A4">
      <formula1>$D$2:$D$5</formula1>
    </dataValidation>
  </dataValidation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50</vt:i4>
      </vt:variant>
    </vt:vector>
  </HeadingPairs>
  <TitlesOfParts>
    <vt:vector size="62" baseType="lpstr">
      <vt:lpstr>1. Guidance</vt:lpstr>
      <vt:lpstr>2. Application</vt:lpstr>
      <vt:lpstr>3. Cover Letter</vt:lpstr>
      <vt:lpstr>4. 100% Cost Estimate </vt:lpstr>
      <vt:lpstr>5. 94.3 Spot Improvement</vt:lpstr>
      <vt:lpstr>6. Mixed</vt:lpstr>
      <vt:lpstr>7. State Cost Estimate</vt:lpstr>
      <vt:lpstr>8. BC Ratio Tabulation</vt:lpstr>
      <vt:lpstr>Table1</vt:lpstr>
      <vt:lpstr>Table2</vt:lpstr>
      <vt:lpstr>9. Crash Data</vt:lpstr>
      <vt:lpstr>10. Equip Cert</vt:lpstr>
      <vt:lpstr>Access_Management</vt:lpstr>
      <vt:lpstr>ADOT_Districts</vt:lpstr>
      <vt:lpstr>Advanced_Technology_and_ITS</vt:lpstr>
      <vt:lpstr>Alignment</vt:lpstr>
      <vt:lpstr>Animal_Related</vt:lpstr>
      <vt:lpstr>Behavior_Related</vt:lpstr>
      <vt:lpstr>COG_MPO</vt:lpstr>
      <vt:lpstr>Table2!Cost_Estimate_Tab</vt:lpstr>
      <vt:lpstr>CostEstimateTab</vt:lpstr>
      <vt:lpstr>Data</vt:lpstr>
      <vt:lpstr>Emphasis_Area</vt:lpstr>
      <vt:lpstr>Enhance_Curve_Delineation</vt:lpstr>
      <vt:lpstr>Focus_Area</vt:lpstr>
      <vt:lpstr>HSIP_Funcitional_Class</vt:lpstr>
      <vt:lpstr>HSIP_Improvement_Category</vt:lpstr>
      <vt:lpstr>HSIPInclusions</vt:lpstr>
      <vt:lpstr>Infrastructure_Upgrades</vt:lpstr>
      <vt:lpstr>Interchange_Design</vt:lpstr>
      <vt:lpstr>Intersection_Geometry</vt:lpstr>
      <vt:lpstr>Intersection_Traffic_Control</vt:lpstr>
      <vt:lpstr>Intersections</vt:lpstr>
      <vt:lpstr>Lane_Departure</vt:lpstr>
      <vt:lpstr>Lighting</vt:lpstr>
      <vt:lpstr>Minimize_Crash_Severity</vt:lpstr>
      <vt:lpstr>Miscellaneous</vt:lpstr>
      <vt:lpstr>Non_Infrastructure</vt:lpstr>
      <vt:lpstr>Parking</vt:lpstr>
      <vt:lpstr>Pedestrians</vt:lpstr>
      <vt:lpstr>Pedestrians_and_Bicyclists</vt:lpstr>
      <vt:lpstr>'10. Equip Cert'!Print_Area</vt:lpstr>
      <vt:lpstr>'2. Application'!Print_Area</vt:lpstr>
      <vt:lpstr>'3. Cover Letter'!Print_Area</vt:lpstr>
      <vt:lpstr>'4. 100% Cost Estimate '!Print_Area</vt:lpstr>
      <vt:lpstr>'5. 94.3 Spot Improvement'!Print_Area</vt:lpstr>
      <vt:lpstr>'6. Mixed'!Print_Area</vt:lpstr>
      <vt:lpstr>'7. State Cost Estimate'!Print_Area</vt:lpstr>
      <vt:lpstr>'8. BC Ratio Tabulation'!Print_Area</vt:lpstr>
      <vt:lpstr>'10. Equip Cert'!Print_Titles</vt:lpstr>
      <vt:lpstr>'2. Application'!Print_Titles</vt:lpstr>
      <vt:lpstr>'3. Cover Letter'!Print_Titles</vt:lpstr>
      <vt:lpstr>Proven_Countermeasure</vt:lpstr>
      <vt:lpstr>Railroad_Grade_Crossings</vt:lpstr>
      <vt:lpstr>Roadside</vt:lpstr>
      <vt:lpstr>Roadway</vt:lpstr>
      <vt:lpstr>Roadway_Delineation</vt:lpstr>
      <vt:lpstr>Roadway_Signs_and_Traffic_Control</vt:lpstr>
      <vt:lpstr>Shoulder_Treatments</vt:lpstr>
      <vt:lpstr>Speed_Management</vt:lpstr>
      <vt:lpstr>Speeding</vt:lpstr>
      <vt:lpstr>Work_Zone</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sharonm</dc:creator>
  <cp:lastModifiedBy>Larry Talley</cp:lastModifiedBy>
  <cp:lastPrinted>2023-12-07T17:49:20Z</cp:lastPrinted>
  <dcterms:created xsi:type="dcterms:W3CDTF">2011-04-18T20:42:46Z</dcterms:created>
  <dcterms:modified xsi:type="dcterms:W3CDTF">2023-12-13T17:40:27Z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