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dank\Downloads\"/>
    </mc:Choice>
  </mc:AlternateContent>
  <xr:revisionPtr revIDLastSave="0" documentId="13_ncr:1_{0FF3C4E5-A542-4A80-828C-E2A29EE93AFD}" xr6:coauthVersionLast="47" xr6:coauthVersionMax="47" xr10:uidLastSave="{00000000-0000-0000-0000-000000000000}"/>
  <bookViews>
    <workbookView xWindow="-120" yWindow="-120" windowWidth="29040" windowHeight="15720" activeTab="2" xr2:uid="{24DAF53E-7BAF-4659-9B3D-30C91232E34D}"/>
  </bookViews>
  <sheets>
    <sheet name="Resources" sheetId="4" r:id="rId1"/>
    <sheet name="ADOT Cost Estimate Tool" sheetId="2" r:id="rId2"/>
    <sheet name="Itemized cost estimate" sheetId="3" r:id="rId3"/>
  </sheets>
  <definedNames>
    <definedName name="_xlnm.Print_Area" localSheetId="1">'ADOT Cost Estimate Tool'!$A$1:$E$122</definedName>
    <definedName name="_xlnm.Print_Titles" localSheetId="1">'ADOT Cost Estimate Tool'!$5:$5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4" i="3" l="1"/>
  <c r="G115" i="2"/>
  <c r="F115" i="2"/>
  <c r="G114" i="2"/>
  <c r="F114" i="2"/>
  <c r="G113" i="2"/>
  <c r="F113" i="2"/>
  <c r="G112" i="2"/>
  <c r="F112" i="2"/>
  <c r="G111" i="2"/>
  <c r="G116" i="2" s="1"/>
  <c r="F111" i="2"/>
  <c r="F116" i="2" s="1"/>
  <c r="F101" i="2"/>
  <c r="G101" i="2"/>
  <c r="F102" i="2"/>
  <c r="G102" i="2"/>
  <c r="F103" i="2"/>
  <c r="G103" i="2"/>
  <c r="F104" i="2"/>
  <c r="G104" i="2"/>
  <c r="F105" i="2"/>
  <c r="G105" i="2"/>
  <c r="F106" i="2"/>
  <c r="G106" i="2"/>
  <c r="F107" i="2"/>
  <c r="G107" i="2"/>
  <c r="F91" i="2"/>
  <c r="G91" i="2"/>
  <c r="F92" i="2"/>
  <c r="G92" i="2"/>
  <c r="F93" i="2"/>
  <c r="G93" i="2"/>
  <c r="F94" i="2"/>
  <c r="G94" i="2"/>
  <c r="F95" i="2"/>
  <c r="G95" i="2"/>
  <c r="F96" i="2"/>
  <c r="G96" i="2"/>
  <c r="G100" i="2"/>
  <c r="F100" i="2"/>
  <c r="G90" i="2"/>
  <c r="F90" i="2"/>
  <c r="F84" i="2"/>
  <c r="G84" i="2"/>
  <c r="F85" i="2"/>
  <c r="G85" i="2"/>
  <c r="F86" i="2"/>
  <c r="G86" i="2"/>
  <c r="F81" i="2"/>
  <c r="G81" i="2"/>
  <c r="F74" i="2"/>
  <c r="G74" i="2"/>
  <c r="F75" i="2"/>
  <c r="G75" i="2"/>
  <c r="F76" i="2"/>
  <c r="G76" i="2"/>
  <c r="F77" i="2"/>
  <c r="G77" i="2"/>
  <c r="F78" i="2"/>
  <c r="G78" i="2"/>
  <c r="G83" i="2"/>
  <c r="F83" i="2"/>
  <c r="G80" i="2"/>
  <c r="F80" i="2"/>
  <c r="G73" i="2"/>
  <c r="F73" i="2"/>
  <c r="F67" i="2"/>
  <c r="G67" i="2"/>
  <c r="F68" i="2"/>
  <c r="G68" i="2"/>
  <c r="F69" i="2"/>
  <c r="G69" i="2"/>
  <c r="F70" i="2"/>
  <c r="G70" i="2"/>
  <c r="F71" i="2"/>
  <c r="G71" i="2"/>
  <c r="F66" i="2"/>
  <c r="G66" i="2"/>
  <c r="F62" i="2"/>
  <c r="G62" i="2"/>
  <c r="F53" i="2"/>
  <c r="G53" i="2"/>
  <c r="F54" i="2"/>
  <c r="G54" i="2"/>
  <c r="F55" i="2"/>
  <c r="G55" i="2"/>
  <c r="F56" i="2"/>
  <c r="G56" i="2"/>
  <c r="F57" i="2"/>
  <c r="G57" i="2"/>
  <c r="F58" i="2"/>
  <c r="G58" i="2"/>
  <c r="F59" i="2"/>
  <c r="G59" i="2"/>
  <c r="F46" i="2"/>
  <c r="G46" i="2"/>
  <c r="F47" i="2"/>
  <c r="G47" i="2"/>
  <c r="F48" i="2"/>
  <c r="G48" i="2"/>
  <c r="F49" i="2"/>
  <c r="G49" i="2"/>
  <c r="F50" i="2"/>
  <c r="G50" i="2"/>
  <c r="F38" i="2"/>
  <c r="G38" i="2"/>
  <c r="F39" i="2"/>
  <c r="G39" i="2"/>
  <c r="F40" i="2"/>
  <c r="G40" i="2"/>
  <c r="F41" i="2"/>
  <c r="G41" i="2"/>
  <c r="F42" i="2"/>
  <c r="G42" i="2"/>
  <c r="F43" i="2"/>
  <c r="G43" i="2"/>
  <c r="F28" i="2"/>
  <c r="G28" i="2"/>
  <c r="F29" i="2"/>
  <c r="G29" i="2"/>
  <c r="F30" i="2"/>
  <c r="G30" i="2"/>
  <c r="F31" i="2"/>
  <c r="G31" i="2"/>
  <c r="F32" i="2"/>
  <c r="G32" i="2"/>
  <c r="F33" i="2"/>
  <c r="G33" i="2"/>
  <c r="F34" i="2"/>
  <c r="G34" i="2"/>
  <c r="F35" i="2"/>
  <c r="G35" i="2"/>
  <c r="F24" i="2"/>
  <c r="G24" i="2"/>
  <c r="F25" i="2"/>
  <c r="G25" i="2"/>
  <c r="G61" i="2"/>
  <c r="F61" i="2"/>
  <c r="G52" i="2"/>
  <c r="F52" i="2"/>
  <c r="G45" i="2"/>
  <c r="F45" i="2"/>
  <c r="G37" i="2"/>
  <c r="F37" i="2"/>
  <c r="G27" i="2"/>
  <c r="F27" i="2"/>
  <c r="G23" i="2"/>
  <c r="F23" i="2"/>
  <c r="F16" i="2"/>
  <c r="G16" i="2"/>
  <c r="F17" i="2"/>
  <c r="G17" i="2"/>
  <c r="F18" i="2"/>
  <c r="G18" i="2"/>
  <c r="G15" i="2"/>
  <c r="F15" i="2"/>
  <c r="F8" i="2"/>
  <c r="G8" i="2"/>
  <c r="F9" i="2"/>
  <c r="G9" i="2"/>
  <c r="F10" i="2"/>
  <c r="G10" i="2"/>
  <c r="G7" i="2"/>
  <c r="F7" i="2"/>
  <c r="F163" i="3"/>
  <c r="G163" i="3" s="1"/>
  <c r="F162" i="3"/>
  <c r="G162" i="3" s="1"/>
  <c r="F161" i="3"/>
  <c r="G161" i="3" s="1"/>
  <c r="F160" i="3"/>
  <c r="G160" i="3" s="1"/>
  <c r="F159" i="3"/>
  <c r="G159" i="3" s="1"/>
  <c r="F158" i="3"/>
  <c r="G158" i="3" s="1"/>
  <c r="F157" i="3"/>
  <c r="G157" i="3" s="1"/>
  <c r="F156" i="3"/>
  <c r="G156" i="3" s="1"/>
  <c r="F155" i="3"/>
  <c r="G155" i="3" s="1"/>
  <c r="F154" i="3"/>
  <c r="G154" i="3" s="1"/>
  <c r="F153" i="3"/>
  <c r="G153" i="3" s="1"/>
  <c r="F152" i="3"/>
  <c r="G152" i="3" s="1"/>
  <c r="F151" i="3"/>
  <c r="G151" i="3" s="1"/>
  <c r="F150" i="3"/>
  <c r="G150" i="3" s="1"/>
  <c r="G149" i="3"/>
  <c r="F149" i="3"/>
  <c r="F148" i="3"/>
  <c r="G148" i="3" s="1"/>
  <c r="F147" i="3"/>
  <c r="G147" i="3" s="1"/>
  <c r="F146" i="3"/>
  <c r="G146" i="3" s="1"/>
  <c r="F145" i="3"/>
  <c r="G145" i="3" s="1"/>
  <c r="F144" i="3"/>
  <c r="G144" i="3" s="1"/>
  <c r="F143" i="3"/>
  <c r="G143" i="3" s="1"/>
  <c r="F142" i="3"/>
  <c r="G142" i="3" s="1"/>
  <c r="F141" i="3"/>
  <c r="G141" i="3" s="1"/>
  <c r="G137" i="3"/>
  <c r="F136" i="3"/>
  <c r="G136" i="3" s="1"/>
  <c r="F135" i="3"/>
  <c r="G135" i="3" s="1"/>
  <c r="F134" i="3"/>
  <c r="G134" i="3" s="1"/>
  <c r="F133" i="3"/>
  <c r="G133" i="3" s="1"/>
  <c r="F132" i="3"/>
  <c r="G132" i="3" s="1"/>
  <c r="F131" i="3"/>
  <c r="G131" i="3" s="1"/>
  <c r="F130" i="3"/>
  <c r="G130" i="3" s="1"/>
  <c r="F129" i="3"/>
  <c r="G129" i="3" s="1"/>
  <c r="F128" i="3"/>
  <c r="G128" i="3" s="1"/>
  <c r="F127" i="3"/>
  <c r="G127" i="3" s="1"/>
  <c r="F122" i="3"/>
  <c r="G122" i="3" s="1"/>
  <c r="F121" i="3"/>
  <c r="G121" i="3" s="1"/>
  <c r="F120" i="3"/>
  <c r="G120" i="3" s="1"/>
  <c r="F119" i="3"/>
  <c r="G119" i="3" s="1"/>
  <c r="F118" i="3"/>
  <c r="G118" i="3" s="1"/>
  <c r="F117" i="3"/>
  <c r="G117" i="3" s="1"/>
  <c r="F116" i="3"/>
  <c r="G116" i="3" s="1"/>
  <c r="F115" i="3"/>
  <c r="G115" i="3" s="1"/>
  <c r="F114" i="3"/>
  <c r="G114" i="3" s="1"/>
  <c r="G113" i="3"/>
  <c r="F113" i="3"/>
  <c r="F112" i="3"/>
  <c r="G112" i="3" s="1"/>
  <c r="F111" i="3"/>
  <c r="G111" i="3" s="1"/>
  <c r="F110" i="3"/>
  <c r="G110" i="3" s="1"/>
  <c r="F109" i="3"/>
  <c r="G109" i="3" s="1"/>
  <c r="F108" i="3"/>
  <c r="F103" i="3"/>
  <c r="F102" i="3"/>
  <c r="F101" i="3"/>
  <c r="F100" i="3"/>
  <c r="F99" i="3"/>
  <c r="F98" i="3"/>
  <c r="G97" i="3"/>
  <c r="F97" i="3"/>
  <c r="F96" i="3"/>
  <c r="G96" i="3" s="1"/>
  <c r="F95" i="3"/>
  <c r="G95" i="3" s="1"/>
  <c r="F94" i="3"/>
  <c r="G94" i="3" s="1"/>
  <c r="F93" i="3"/>
  <c r="G93" i="3" s="1"/>
  <c r="F92" i="3"/>
  <c r="G92" i="3" s="1"/>
  <c r="F91" i="3"/>
  <c r="G91" i="3" s="1"/>
  <c r="F90" i="3"/>
  <c r="G90" i="3" s="1"/>
  <c r="F89" i="3"/>
  <c r="G89" i="3" s="1"/>
  <c r="F88" i="3"/>
  <c r="G88" i="3" s="1"/>
  <c r="F83" i="3"/>
  <c r="G83" i="3" s="1"/>
  <c r="F82" i="3"/>
  <c r="G82" i="3" s="1"/>
  <c r="F81" i="3"/>
  <c r="G81" i="3" s="1"/>
  <c r="F80" i="3"/>
  <c r="G80" i="3" s="1"/>
  <c r="F79" i="3"/>
  <c r="G79" i="3" s="1"/>
  <c r="F78" i="3"/>
  <c r="G78" i="3" s="1"/>
  <c r="F77" i="3"/>
  <c r="G77" i="3" s="1"/>
  <c r="F76" i="3"/>
  <c r="G76" i="3" s="1"/>
  <c r="F75" i="3"/>
  <c r="G75" i="3" s="1"/>
  <c r="G74" i="3"/>
  <c r="F74" i="3"/>
  <c r="F73" i="3"/>
  <c r="G73" i="3" s="1"/>
  <c r="F72" i="3"/>
  <c r="G72" i="3" s="1"/>
  <c r="F71" i="3"/>
  <c r="G71" i="3" s="1"/>
  <c r="F70" i="3"/>
  <c r="G70" i="3" s="1"/>
  <c r="F69" i="3"/>
  <c r="G69" i="3" s="1"/>
  <c r="F68" i="3"/>
  <c r="G68" i="3" s="1"/>
  <c r="F67" i="3"/>
  <c r="F62" i="3"/>
  <c r="G62" i="3" s="1"/>
  <c r="F61" i="3"/>
  <c r="G61" i="3" s="1"/>
  <c r="F59" i="3"/>
  <c r="G59" i="3" s="1"/>
  <c r="F58" i="3"/>
  <c r="G58" i="3" s="1"/>
  <c r="F57" i="3"/>
  <c r="G57" i="3" s="1"/>
  <c r="F56" i="3"/>
  <c r="G56" i="3" s="1"/>
  <c r="F55" i="3"/>
  <c r="G55" i="3" s="1"/>
  <c r="F54" i="3"/>
  <c r="G54" i="3" s="1"/>
  <c r="F53" i="3"/>
  <c r="G53" i="3" s="1"/>
  <c r="F52" i="3"/>
  <c r="G52" i="3" s="1"/>
  <c r="F51" i="3"/>
  <c r="G51" i="3" s="1"/>
  <c r="F50" i="3"/>
  <c r="G50" i="3" s="1"/>
  <c r="F49" i="3"/>
  <c r="G49" i="3" s="1"/>
  <c r="F48" i="3"/>
  <c r="G48" i="3" s="1"/>
  <c r="F47" i="3"/>
  <c r="G47" i="3" s="1"/>
  <c r="F46" i="3"/>
  <c r="G46" i="3" s="1"/>
  <c r="F45" i="3"/>
  <c r="G45" i="3" s="1"/>
  <c r="F44" i="3"/>
  <c r="F43" i="3"/>
  <c r="G43" i="3" s="1"/>
  <c r="F42" i="3"/>
  <c r="G42" i="3" s="1"/>
  <c r="F37" i="3"/>
  <c r="G37" i="3" s="1"/>
  <c r="F36" i="3"/>
  <c r="G36" i="3" s="1"/>
  <c r="F35" i="3"/>
  <c r="G35" i="3" s="1"/>
  <c r="F34" i="3"/>
  <c r="G34" i="3" s="1"/>
  <c r="F33" i="3"/>
  <c r="G33" i="3" s="1"/>
  <c r="F32" i="3"/>
  <c r="G32" i="3" s="1"/>
  <c r="F31" i="3"/>
  <c r="G31" i="3" s="1"/>
  <c r="F30" i="3"/>
  <c r="G30" i="3" s="1"/>
  <c r="F29" i="3"/>
  <c r="G29" i="3" s="1"/>
  <c r="F28" i="3"/>
  <c r="G28" i="3" s="1"/>
  <c r="G27" i="3"/>
  <c r="F27" i="3"/>
  <c r="F26" i="3"/>
  <c r="G26" i="3" s="1"/>
  <c r="F25" i="3"/>
  <c r="G25" i="3" s="1"/>
  <c r="F24" i="3"/>
  <c r="G24" i="3" s="1"/>
  <c r="F23" i="3"/>
  <c r="G23" i="3" s="1"/>
  <c r="F22" i="3"/>
  <c r="G22" i="3" s="1"/>
  <c r="F21" i="3"/>
  <c r="G21" i="3" s="1"/>
  <c r="F20" i="3"/>
  <c r="G20" i="3" s="1"/>
  <c r="F19" i="3"/>
  <c r="G19" i="3" s="1"/>
  <c r="F18" i="3"/>
  <c r="G17" i="3"/>
  <c r="F17" i="3"/>
  <c r="F16" i="3"/>
  <c r="G16" i="3" s="1"/>
  <c r="F15" i="3"/>
  <c r="G15" i="3" s="1"/>
  <c r="F14" i="3"/>
  <c r="G14" i="3" s="1"/>
  <c r="E24" i="2"/>
  <c r="E50" i="2"/>
  <c r="E27" i="2"/>
  <c r="E29" i="2"/>
  <c r="E30" i="2"/>
  <c r="E31" i="2"/>
  <c r="E32" i="2"/>
  <c r="E35" i="2"/>
  <c r="E37" i="2"/>
  <c r="E38" i="2"/>
  <c r="E39" i="2"/>
  <c r="E40" i="2"/>
  <c r="E41" i="2"/>
  <c r="E61" i="2"/>
  <c r="E62" i="2"/>
  <c r="E52" i="2"/>
  <c r="E53" i="2"/>
  <c r="E54" i="2"/>
  <c r="E55" i="2"/>
  <c r="E56" i="2"/>
  <c r="E57" i="2"/>
  <c r="E58" i="2"/>
  <c r="E59" i="2"/>
  <c r="E45" i="2"/>
  <c r="E46" i="2"/>
  <c r="E47" i="2"/>
  <c r="E48" i="2"/>
  <c r="E49" i="2"/>
  <c r="E42" i="2"/>
  <c r="E43" i="2"/>
  <c r="E28" i="2"/>
  <c r="E33" i="2"/>
  <c r="E34" i="2"/>
  <c r="E23" i="2"/>
  <c r="E25" i="2"/>
  <c r="E111" i="2"/>
  <c r="E112" i="2"/>
  <c r="E113" i="2"/>
  <c r="E114" i="2"/>
  <c r="E115" i="2"/>
  <c r="E100" i="2"/>
  <c r="E101" i="2"/>
  <c r="E102" i="2"/>
  <c r="E103" i="2"/>
  <c r="E104" i="2"/>
  <c r="E105" i="2"/>
  <c r="E106" i="2"/>
  <c r="E107" i="2"/>
  <c r="E90" i="2"/>
  <c r="E97" i="2" s="1"/>
  <c r="E91" i="2"/>
  <c r="E92" i="2"/>
  <c r="E93" i="2"/>
  <c r="E94" i="2"/>
  <c r="E95" i="2"/>
  <c r="E96" i="2"/>
  <c r="E83" i="2"/>
  <c r="E84" i="2"/>
  <c r="E85" i="2"/>
  <c r="E86" i="2"/>
  <c r="E80" i="2"/>
  <c r="E81" i="2"/>
  <c r="E73" i="2"/>
  <c r="E74" i="2"/>
  <c r="E75" i="2"/>
  <c r="E76" i="2"/>
  <c r="E77" i="2"/>
  <c r="E78" i="2"/>
  <c r="E66" i="2"/>
  <c r="E67" i="2"/>
  <c r="E68" i="2"/>
  <c r="E69" i="2"/>
  <c r="E70" i="2"/>
  <c r="E71" i="2"/>
  <c r="E15" i="2"/>
  <c r="E16" i="2"/>
  <c r="E17" i="2"/>
  <c r="E18" i="2"/>
  <c r="E119" i="2"/>
  <c r="E7" i="2"/>
  <c r="E8" i="2"/>
  <c r="E9" i="2"/>
  <c r="E10" i="2"/>
  <c r="F137" i="3" l="1"/>
  <c r="E87" i="2"/>
  <c r="F38" i="3"/>
  <c r="G38" i="3" s="1"/>
  <c r="F63" i="3"/>
  <c r="G63" i="3" s="1"/>
  <c r="G97" i="2"/>
  <c r="G108" i="2"/>
  <c r="F97" i="2"/>
  <c r="F108" i="2"/>
  <c r="G19" i="2"/>
  <c r="F87" i="2"/>
  <c r="F19" i="2"/>
  <c r="E11" i="2"/>
  <c r="F63" i="2"/>
  <c r="G63" i="2"/>
  <c r="G117" i="2" s="1"/>
  <c r="F11" i="2"/>
  <c r="E63" i="2"/>
  <c r="G11" i="2"/>
  <c r="G87" i="2"/>
  <c r="E116" i="2"/>
  <c r="E19" i="2"/>
  <c r="E108" i="2"/>
  <c r="G104" i="3"/>
  <c r="F84" i="3"/>
  <c r="G84" i="3" s="1"/>
  <c r="G67" i="3"/>
  <c r="F104" i="3"/>
  <c r="G44" i="3"/>
  <c r="G18" i="3"/>
  <c r="F164" i="3"/>
  <c r="F123" i="3"/>
  <c r="G123" i="3" s="1"/>
  <c r="G108" i="3"/>
  <c r="G121" i="2" l="1"/>
  <c r="F117" i="2"/>
  <c r="F121" i="2" s="1"/>
  <c r="E117" i="2"/>
  <c r="E121" i="2" s="1"/>
  <c r="F166" i="3"/>
  <c r="G164" i="3"/>
  <c r="F176" i="3" l="1"/>
  <c r="F175" i="3"/>
  <c r="F174" i="3"/>
  <c r="F173" i="3"/>
  <c r="F172" i="3"/>
  <c r="F171" i="3"/>
  <c r="F170" i="3"/>
  <c r="F169" i="3"/>
  <c r="F179" i="3"/>
  <c r="F181" i="3"/>
  <c r="F178" i="3"/>
  <c r="F180" i="3"/>
  <c r="F177" i="3"/>
  <c r="F182" i="3" l="1"/>
  <c r="F184" i="3" l="1"/>
  <c r="F186" i="3"/>
  <c r="F190" i="3" l="1"/>
  <c r="F189" i="3"/>
  <c r="F193" i="3" l="1"/>
  <c r="D206" i="3"/>
  <c r="D212" i="3"/>
  <c r="D205" i="3"/>
  <c r="D211" i="3"/>
  <c r="D210" i="3"/>
  <c r="F195" i="3"/>
  <c r="D209" i="3"/>
  <c r="D208" i="3"/>
  <c r="D207" i="3"/>
  <c r="E212" i="3" l="1"/>
  <c r="E205" i="3"/>
  <c r="E211" i="3"/>
  <c r="E204" i="3"/>
  <c r="E210" i="3"/>
  <c r="E209" i="3"/>
  <c r="E206" i="3"/>
  <c r="E208" i="3"/>
  <c r="E207" i="3"/>
  <c r="F197" i="3"/>
  <c r="F212" i="3" l="1"/>
  <c r="F205" i="3"/>
  <c r="F204" i="3"/>
  <c r="F210" i="3"/>
  <c r="F211" i="3"/>
  <c r="F209" i="3"/>
  <c r="F208" i="3"/>
  <c r="F207" i="3"/>
  <c r="F206" i="3"/>
</calcChain>
</file>

<file path=xl/sharedStrings.xml><?xml version="1.0" encoding="utf-8"?>
<sst xmlns="http://schemas.openxmlformats.org/spreadsheetml/2006/main" count="507" uniqueCount="321">
  <si>
    <t>UNIT</t>
  </si>
  <si>
    <t>QUAN.</t>
  </si>
  <si>
    <t>STAGE 1 – SCOPING (15% Preliminary Design)</t>
  </si>
  <si>
    <t>LS</t>
  </si>
  <si>
    <t>SUBTOTAL – PROJECT SCOPING COSTS</t>
  </si>
  <si>
    <t>STAGE V – CONSTRUCTION</t>
  </si>
  <si>
    <t>SITE ACQUISITION &amp; HARDSCAPE CONSTRUCTION</t>
  </si>
  <si>
    <t>RIGHT-OF-WAY ACQUISITION (if necessary)</t>
  </si>
  <si>
    <t>DEMOLITION</t>
  </si>
  <si>
    <t>CY</t>
  </si>
  <si>
    <t>SFF</t>
  </si>
  <si>
    <t>EARTHWORK</t>
  </si>
  <si>
    <t>CURB &amp; GUTTER</t>
  </si>
  <si>
    <t>LF</t>
  </si>
  <si>
    <t>AGGREGATE BASE</t>
  </si>
  <si>
    <t>PATHWAY OR SIDEWALK MATERIALS</t>
  </si>
  <si>
    <t xml:space="preserve">   Concrete</t>
  </si>
  <si>
    <t xml:space="preserve">   Colored Concrete</t>
  </si>
  <si>
    <t xml:space="preserve">   Stamped Color Concrete</t>
  </si>
  <si>
    <t xml:space="preserve">   Precast Concrete Pavers</t>
  </si>
  <si>
    <t>SF</t>
  </si>
  <si>
    <t>CROSSWALK ENHANCEMENT</t>
  </si>
  <si>
    <t xml:space="preserve">   Concrete Pavers</t>
  </si>
  <si>
    <t xml:space="preserve">   Stamped Asphalt</t>
  </si>
  <si>
    <t xml:space="preserve">   Stamped Concrete</t>
  </si>
  <si>
    <t xml:space="preserve">   Integral Color Concrete</t>
  </si>
  <si>
    <t>PEDESTRIAN ADA RAMP</t>
  </si>
  <si>
    <t>CULVERT EXTENSIONS</t>
  </si>
  <si>
    <t>Each</t>
  </si>
  <si>
    <t>HANDRAIL</t>
  </si>
  <si>
    <t xml:space="preserve">   Standard</t>
  </si>
  <si>
    <t xml:space="preserve">   Decorative</t>
  </si>
  <si>
    <t>LANDSCAPING &amp; IRRIGATION ITEMS</t>
  </si>
  <si>
    <t>MULCH</t>
  </si>
  <si>
    <t xml:space="preserve">   Decomposed Granite</t>
  </si>
  <si>
    <t xml:space="preserve">   Organic</t>
  </si>
  <si>
    <t>TOPSOIL</t>
  </si>
  <si>
    <t>SEEDING</t>
  </si>
  <si>
    <t>Acre</t>
  </si>
  <si>
    <t>TURF SOD</t>
  </si>
  <si>
    <t>SY</t>
  </si>
  <si>
    <t>BOULDERS</t>
  </si>
  <si>
    <t>IRRIGATION SYSTEM</t>
  </si>
  <si>
    <t xml:space="preserve">    Drip</t>
  </si>
  <si>
    <t xml:space="preserve">    Turf</t>
  </si>
  <si>
    <t>SLEEVING FOR IRRIGATION SYSTEM</t>
  </si>
  <si>
    <t xml:space="preserve">    Directional Bore</t>
  </si>
  <si>
    <t xml:space="preserve">    Cut and Patch</t>
  </si>
  <si>
    <t>LANDSCAPE HEADER CURB</t>
  </si>
  <si>
    <t>SUBTOTAL – LANDSCAPING &amp; IRRIGATION ITEMS</t>
  </si>
  <si>
    <t>SITE FURNISHINGS</t>
  </si>
  <si>
    <t>BENCHES</t>
  </si>
  <si>
    <t>SEATWALLS</t>
  </si>
  <si>
    <t>BIKE RACKS</t>
  </si>
  <si>
    <t>TRASH RECEPTACLES</t>
  </si>
  <si>
    <t>DRINKING FOUNTAINS</t>
  </si>
  <si>
    <t>TREE GRATES</t>
  </si>
  <si>
    <t>SUBTOTAL – SITE FURNISHINGS</t>
  </si>
  <si>
    <t>MOBILIZATION AND ADMINISTRATION COSTS</t>
  </si>
  <si>
    <t>TRAFFIC CONTROL (0-8% of construction cost)</t>
  </si>
  <si>
    <t>SUBTOTAL – MOBILIZATION &amp; ADMINISTRATION COSTS</t>
  </si>
  <si>
    <t>TREES (5 GALLON SIZE)</t>
  </si>
  <si>
    <t>SHRUBS (5 GALLON SIZE)</t>
  </si>
  <si>
    <t>SHRUBS (1 GALLON SIZE)</t>
  </si>
  <si>
    <t>CACTUS (5 GALLON SIZE)</t>
  </si>
  <si>
    <t>TREES (15 GALLON SIZE)</t>
  </si>
  <si>
    <t>CONTRACTOR MOBILIZATION (Typically 8% of construction cost)</t>
  </si>
  <si>
    <t>CONSTRUCTION SURVEY &amp; LAYOUT (Typically 1% of construction cost)</t>
  </si>
  <si>
    <t>CONSTRUCTION CONTINGENCIES (Typically 5% of construction cost)</t>
  </si>
  <si>
    <t>CONSTRUCTION ADMINISTRATION  (Averaging 18% of construction cost)</t>
  </si>
  <si>
    <t>SCOPING DOCUMENT
(Scoping Letter, Project Assessment or DCR)</t>
  </si>
  <si>
    <t>ENVIRONMENTAL DETERMINATION
(Including technical supporting documents)</t>
  </si>
  <si>
    <t>PS&amp;E’s - Plans, Special Provisions, Cost Estimates &amp; Schedules (10%-20% of construction cost.)
(Shall be refunded if project is not constructed)</t>
  </si>
  <si>
    <t>SITE PREPARATION
(Clearing and grubbing, plant salvage)</t>
  </si>
  <si>
    <t>RETAINING WALL
(Concrete; SF of face above the footing)</t>
  </si>
  <si>
    <t>PEDESTRIAN LIGHTING
(Includes conduit and trenching) Street lighting is not eligible for federal reimbursement.</t>
  </si>
  <si>
    <t>TREES
(Above 15 gallon in size as required per local code or special design requirements)</t>
  </si>
  <si>
    <t>LANDSCAPE ESTABLISHMENT
(Typically 4.5% of the cost of landscaping)</t>
  </si>
  <si>
    <t xml:space="preserve">   General Excavation</t>
  </si>
  <si>
    <t xml:space="preserve">   Drainage Excavation</t>
  </si>
  <si>
    <t xml:space="preserve">   Structural Excavation</t>
  </si>
  <si>
    <t xml:space="preserve">   Structural Backfill</t>
  </si>
  <si>
    <t xml:space="preserve">   Borrow (In Place)</t>
  </si>
  <si>
    <t xml:space="preserve">   Sawcut</t>
  </si>
  <si>
    <t xml:space="preserve">   Remove Structures and Obstructions</t>
  </si>
  <si>
    <t xml:space="preserve">   Remove Concrete Sidewalks, Slabs</t>
  </si>
  <si>
    <t xml:space="preserve">   Remove Structural Concrete</t>
  </si>
  <si>
    <t xml:space="preserve">   Remove Asphaltic Concrete Pavement</t>
  </si>
  <si>
    <t xml:space="preserve">   Remove Fencing</t>
  </si>
  <si>
    <t>SIGNAGE (Standard Traffic Control)</t>
  </si>
  <si>
    <t>UNIT
PRICE</t>
  </si>
  <si>
    <t>TOTAL</t>
  </si>
  <si>
    <t>ITEM DESCRIPTION</t>
  </si>
  <si>
    <t xml:space="preserve">   Asphaltic Concrete</t>
  </si>
  <si>
    <t>Ton</t>
  </si>
  <si>
    <r>
      <t xml:space="preserve">SITE TOPOGRAPHIC SURVEY (2%-5% of constr. cost) </t>
    </r>
    <r>
      <rPr>
        <b/>
        <i/>
        <sz val="8"/>
        <color indexed="10"/>
        <rFont val="Arial"/>
        <family val="2"/>
      </rPr>
      <t>(Enter $0 in Unit Price column if none required)</t>
    </r>
  </si>
  <si>
    <r>
      <t xml:space="preserve">HAZARDOUS MATERIALS ASSESSMENT Including heavy metals &amp; asbestos (If an assessment is necessary, anticipate $1,500. </t>
    </r>
    <r>
      <rPr>
        <b/>
        <i/>
        <sz val="8"/>
        <color indexed="10"/>
        <rFont val="Arial"/>
        <family val="2"/>
      </rPr>
      <t xml:space="preserve">Enter $0 in Unit Price column if none required) </t>
    </r>
  </si>
  <si>
    <r>
      <t xml:space="preserve">STAGES II, III, IV - DESIGN
</t>
    </r>
    <r>
      <rPr>
        <sz val="10"/>
        <rFont val="Arial"/>
        <family val="2"/>
      </rPr>
      <t>(30%, 60%, 95%-100% Design)</t>
    </r>
  </si>
  <si>
    <r>
      <t xml:space="preserve">GEOTECHNICAL INVESTIGATION (If a report is necessary, anticipate 5% of construction cost) Includes testing, Geotech Report, Materials &amp; Pavement Design Report) </t>
    </r>
    <r>
      <rPr>
        <b/>
        <i/>
        <sz val="8"/>
        <color indexed="10"/>
        <rFont val="Arial"/>
        <family val="2"/>
      </rPr>
      <t xml:space="preserve">Enter $0 in Unit Price column if none required. </t>
    </r>
  </si>
  <si>
    <r>
      <t xml:space="preserve">DRAINAGE REPORT (If a report is necessary, anticipate 5% of construction cost) </t>
    </r>
    <r>
      <rPr>
        <b/>
        <i/>
        <sz val="8"/>
        <color indexed="10"/>
        <rFont val="Arial"/>
        <family val="2"/>
      </rPr>
      <t xml:space="preserve">Enter $0 in Unit Price column if none required) </t>
    </r>
  </si>
  <si>
    <r>
      <t xml:space="preserve">STORM WATER POLLUTION PREVENTION PLAN
(Required if there is over 1 acre of total disturbance, 1% of construction cost) </t>
    </r>
    <r>
      <rPr>
        <b/>
        <i/>
        <sz val="8"/>
        <color indexed="10"/>
        <rFont val="Arial"/>
        <family val="2"/>
      </rPr>
      <t>Enter $0 in Unit Price column if none required.</t>
    </r>
  </si>
  <si>
    <r>
      <t xml:space="preserve">INSTALLATION OF STORMWATER POLLUTION PREVENTION MEASURES (If over 1 acre of disturbance, 5% of constr. costs) </t>
    </r>
    <r>
      <rPr>
        <b/>
        <i/>
        <sz val="8"/>
        <color indexed="10"/>
        <rFont val="Arial"/>
        <family val="2"/>
      </rPr>
      <t>Enter $0 in Unit Price column if area of disturbance is less than one acre.</t>
    </r>
  </si>
  <si>
    <r>
      <t xml:space="preserve">HAZARDOUS MATERIALS ABATEMENT (If applicable; include heavy metals &amp; asbestos; 5% of construction cost) </t>
    </r>
    <r>
      <rPr>
        <b/>
        <i/>
        <sz val="8"/>
        <color indexed="10"/>
        <rFont val="Arial"/>
        <family val="2"/>
      </rPr>
      <t>Enter $0 in Unit Price column if none required.</t>
    </r>
  </si>
  <si>
    <r>
      <t xml:space="preserve">TOTAL STAGE V COSTS (CONSTRUCTION)
</t>
    </r>
    <r>
      <rPr>
        <sz val="10"/>
        <rFont val="Arial"/>
        <family val="2"/>
      </rPr>
      <t>(Enter this amount in Box A below.)</t>
    </r>
  </si>
  <si>
    <r>
      <t xml:space="preserve">TOTAL PROJECT COST </t>
    </r>
    <r>
      <rPr>
        <sz val="10"/>
        <rFont val="Arial"/>
        <family val="2"/>
      </rPr>
      <t xml:space="preserve">(All </t>
    </r>
    <r>
      <rPr>
        <u/>
        <sz val="10"/>
        <rFont val="Arial"/>
        <family val="2"/>
      </rPr>
      <t>subtotals</t>
    </r>
    <r>
      <rPr>
        <sz val="10"/>
        <rFont val="Arial"/>
        <family val="2"/>
      </rPr>
      <t xml:space="preserve"> + ADOT review fee)</t>
    </r>
  </si>
  <si>
    <t xml:space="preserve">UTILITY RELOCATION (If necessary) Only the cost of utilities needing relocation as a direct result of the enhancement project are eligible for federal reimbursement. Because of the costs involved, the undergrounding of overhead utilities is not eligible </t>
  </si>
  <si>
    <r>
      <t xml:space="preserve">OTHER CONSTRUCTION ITEMS  </t>
    </r>
    <r>
      <rPr>
        <sz val="10"/>
        <rFont val="Arial"/>
        <family val="2"/>
      </rPr>
      <t>(List line items)</t>
    </r>
  </si>
  <si>
    <t>SUBTOTAL - SITE ACQUISITION &amp; HARDSCAPE CONSTRUCTION</t>
  </si>
  <si>
    <t>SUBTOTAL - OTHER CONSTRUCTION LINE ITEMS</t>
  </si>
  <si>
    <t xml:space="preserve">   Polymer or Resin Stabilized Surface</t>
  </si>
  <si>
    <t>DESIGN COSTS</t>
  </si>
  <si>
    <r>
      <t>SUBTOTAL – PROJECT DESIGN COSTS</t>
    </r>
    <r>
      <rPr>
        <b/>
        <sz val="8"/>
        <rFont val="Arial"/>
        <family val="2"/>
      </rPr>
      <t xml:space="preserve">
</t>
    </r>
  </si>
  <si>
    <r>
      <rPr>
        <b/>
        <i/>
        <sz val="8"/>
        <rFont val="Arial"/>
        <family val="2"/>
      </rPr>
      <t xml:space="preserve">Initial </t>
    </r>
    <r>
      <rPr>
        <sz val="8"/>
        <rFont val="Arial"/>
        <family val="2"/>
      </rPr>
      <t>ADOT REVIEW FEES (Additional fees may be required for project development or construction administration)</t>
    </r>
  </si>
  <si>
    <t>AZ SMART - Estimated Project Costs</t>
  </si>
  <si>
    <t>ITEMIZED COST ESTIMATE</t>
  </si>
  <si>
    <t>PROJECT DETAILS</t>
  </si>
  <si>
    <r>
      <t xml:space="preserve">ADOT PROJECT #:    </t>
    </r>
    <r>
      <rPr>
        <sz val="11"/>
        <rFont val="Calibri"/>
        <family val="2"/>
      </rPr>
      <t>(if existing project):</t>
    </r>
  </si>
  <si>
    <t>FEDERAL ID #:</t>
  </si>
  <si>
    <t>PROJECT NAME:</t>
  </si>
  <si>
    <t xml:space="preserve">LOCAL AGENCY: </t>
  </si>
  <si>
    <t>TYPE OF WORK:</t>
  </si>
  <si>
    <t xml:space="preserve">PROJECT LENGTH: </t>
  </si>
  <si>
    <t xml:space="preserve">ADOT DISTRICT: </t>
  </si>
  <si>
    <t xml:space="preserve">COUNTY: </t>
  </si>
  <si>
    <t>SCOPING BY:</t>
  </si>
  <si>
    <t xml:space="preserve">DESIGN BY: </t>
  </si>
  <si>
    <t>PAVEMENT ITEMS</t>
  </si>
  <si>
    <t>Item No</t>
  </si>
  <si>
    <t>Item Description</t>
  </si>
  <si>
    <t>Unit</t>
  </si>
  <si>
    <t>Quantity</t>
  </si>
  <si>
    <t>Unit Price</t>
  </si>
  <si>
    <t>Amount</t>
  </si>
  <si>
    <t>C&amp;S Unit Price</t>
  </si>
  <si>
    <t>REMOVE BITUMINOUS PAVEMENT (MILLING) (1 1/2")</t>
  </si>
  <si>
    <t>SQ.YD.</t>
  </si>
  <si>
    <t>REMOVE BITUMINOUS PAVEMENT (MILLING) (2 1/2")</t>
  </si>
  <si>
    <t>REMOVE BITUMINOUS PAVEMENT (MILLING) (3")</t>
  </si>
  <si>
    <t>REMOVE BITUMINOUS PAVEMENT (MILLING) (4 1/2" TO 6")</t>
  </si>
  <si>
    <t>REMOVE BITUMINOUS PAVEMENT (MILLING) (6 1/2" TO 8")</t>
  </si>
  <si>
    <t>SHOULDER BUILD-UP (MILLED AC)</t>
  </si>
  <si>
    <t>L.FT</t>
  </si>
  <si>
    <t>SHOULDER BUILD-UP (COMPACTION)</t>
  </si>
  <si>
    <t>HOUR</t>
  </si>
  <si>
    <t>BITUMINOUS TACK COAT</t>
  </si>
  <si>
    <t>TON</t>
  </si>
  <si>
    <t>APPLY BITUMINOUS TACK COAT</t>
  </si>
  <si>
    <t>FOG COAT</t>
  </si>
  <si>
    <t>BLOTTER MATERIAL</t>
  </si>
  <si>
    <t>ASPHALT BINDER (PG 76-16)</t>
  </si>
  <si>
    <t>ASPHALT CONCRETE (MISCELLANEOUS PAVING) (FOR GUARD RAIL PAD)</t>
  </si>
  <si>
    <t>ASPHALTIC CONCRETE FRICTION COURSE (ASPHALT-RUBBER)</t>
  </si>
  <si>
    <t>ASPHALT RUBBER MATERIAL (FOR AR-ACFC)</t>
  </si>
  <si>
    <t>MINERAL ADMIXTURE (FOR AR-ACFC)</t>
  </si>
  <si>
    <t>ASPHALTIC CONCRETE (3/4" MIX) (END PRODUCT) (SPECIAL MIX)</t>
  </si>
  <si>
    <t>MINERAL ADMIXTURE</t>
  </si>
  <si>
    <t>MISCELLANEOUS WORK (COMPACTED MILLED AC TREATMENT)</t>
  </si>
  <si>
    <t xml:space="preserve">Subtotal Cost:  </t>
  </si>
  <si>
    <t>ROADWAY ITEMS</t>
  </si>
  <si>
    <t>REMOVAL OF STRUCTURAL CONCRETE (CONCRETE GORE PAVING)</t>
  </si>
  <si>
    <t>REMOVAL OF EMBANKMENT CURB</t>
  </si>
  <si>
    <t>L.FT.</t>
  </si>
  <si>
    <t>REMOVE AND SALVAGE CATTLE GUARDS</t>
  </si>
  <si>
    <t>EACH</t>
  </si>
  <si>
    <t>REMOVE (GUARDRAIL END TERMINAL)</t>
  </si>
  <si>
    <t>REMOVE (GUARDRAIL)</t>
  </si>
  <si>
    <t>REMOVE FENCE</t>
  </si>
  <si>
    <t>BORROW (EROSION REPAIR (SLOPE PAVING) AT BRIDGE STRUCTURES)</t>
  </si>
  <si>
    <t>CU.YD.</t>
  </si>
  <si>
    <t>ELECTRICAL CONDUIT (3-3") (PVC)</t>
  </si>
  <si>
    <t>PULL BOX (NO.9)</t>
  </si>
  <si>
    <t>FENCE (RIGHT OF WAY)</t>
  </si>
  <si>
    <t>CATTLE GUARD (3 UNIT)</t>
  </si>
  <si>
    <t>GUARD RAIL, W-BEAM, SINGLE FACE (MASH)</t>
  </si>
  <si>
    <t>GUARDRAIL TERMINAL (TANGENT TYPE)</t>
  </si>
  <si>
    <t>GUARD RAIL, ANCHOR ASSEMBLY</t>
  </si>
  <si>
    <t>THRIE-BEAM GUARDRAIL TRANSITION SYSTEM</t>
  </si>
  <si>
    <t>EMBANKMENT CURB</t>
  </si>
  <si>
    <t>BRIDGE ITEMS</t>
  </si>
  <si>
    <t>Name, Structure No, and Milepost</t>
  </si>
  <si>
    <t>Bridge Repair (Deck Joints)</t>
  </si>
  <si>
    <t>L.F.</t>
  </si>
  <si>
    <t>Bridge Concrete Barrier and Transition</t>
  </si>
  <si>
    <t xml:space="preserve">Subtotal Cost:   </t>
  </si>
  <si>
    <t>DRAINAGE ITEMS</t>
  </si>
  <si>
    <t>REMOVE (C-04.10, SINGLE SPILLWAY INLET)</t>
  </si>
  <si>
    <t>INLET (C-4.10) SINGLE</t>
  </si>
  <si>
    <t>PIPE(PE)(SDR 32.5)(HDPE LINER, 24")</t>
  </si>
  <si>
    <t>RIP RAP(GROUTED) (12")</t>
  </si>
  <si>
    <t>RIP RAP(GROUTED) (18")</t>
  </si>
  <si>
    <t>FLARED END SECTION, 24"(C-13.20 OR C-13.25) (PIPE CULVERT)</t>
  </si>
  <si>
    <t>FLARED END SECTION, 30"(C-13.20 OR C-13.25) (PIPE CULVERT)</t>
  </si>
  <si>
    <t>FLARED END SECTION, 36"(C-13.20 OR C-13.25) (PIPE CULVERT)</t>
  </si>
  <si>
    <t>FLARED END SECTION, 42"(C-13.20 OR C-13.25) (PIPE CULVERT)</t>
  </si>
  <si>
    <t>FLARED END SECTION, 60"(C-13.20 OR C-13.25) (PIPE CULVERT)</t>
  </si>
  <si>
    <t>ADA ITEMS</t>
  </si>
  <si>
    <t>CONCRETE SIDEWALK RAMP (TYPE A - SINGLE)</t>
  </si>
  <si>
    <t>REMOVE CONCRETE RAMPS</t>
  </si>
  <si>
    <t>SQ.FT.</t>
  </si>
  <si>
    <t>REMOVE CONCRETE SIDEWALK</t>
  </si>
  <si>
    <t>REMOVE CONCRETE DRIVEWAYS</t>
  </si>
  <si>
    <t>CONCRETE SIDEWALK</t>
  </si>
  <si>
    <t>CONCRETE DRIVEWAYS</t>
  </si>
  <si>
    <t>PEDESTRAIN PUSH BUTTON</t>
  </si>
  <si>
    <t>ELECTRICAL CONDUIT</t>
  </si>
  <si>
    <t>PEDESTRAIN PUSH BUTTON FOUNDATION</t>
  </si>
  <si>
    <t>934XX01</t>
  </si>
  <si>
    <t>OBSTRUCTIONS - Broken Concrete, Pavement Warping/Issue, Utility/Valve Box Issue, etc.</t>
  </si>
  <si>
    <t>LUMP</t>
  </si>
  <si>
    <t>CONCRETE CURB AND GUTTER</t>
  </si>
  <si>
    <t>Subtotal Cost:</t>
  </si>
  <si>
    <t>LOOP DETECTORS</t>
  </si>
  <si>
    <t>LOOP DETECTOR (COUNTER)</t>
  </si>
  <si>
    <t>LOOP DETECTOR (COUNTER) (FULL REPLACEMENT)</t>
  </si>
  <si>
    <t>LOOP DETECTOR TRAFFIC COUNTER SYSTEM (</t>
  </si>
  <si>
    <t>LOOP DETECTOR (SPEED/CLASSIFICATION)</t>
  </si>
  <si>
    <t>LOOP DETECTOR (SPEED/CLASSIFICATION) (FULL REPLACEMENT)</t>
  </si>
  <si>
    <t>LOOP DETECTOR (SPEED/CLASSIFICATION) (PARTIAL REPLACEMENT)</t>
  </si>
  <si>
    <t>LOOP DETECTOR (SPEED/CLASSIFICATION) (TWO-CABINET SYSTEM)</t>
  </si>
  <si>
    <t>LOOP DETECTOR (WEIGH-IN-MOTION)</t>
  </si>
  <si>
    <t>LOOP DETECTOR (WEIGH-IN-MOTION) (FULL REPLACEMENT)</t>
  </si>
  <si>
    <t>LOOP DETECTOR (WEIGH-IN-MOTION) (PARTIAL REPLACEMENT)</t>
  </si>
  <si>
    <t>TRAFFIC ITEMS</t>
  </si>
  <si>
    <t>Miscellaneous Work (Signs)</t>
  </si>
  <si>
    <t>L.Sum</t>
  </si>
  <si>
    <t>Delineator Assembly (Flexible) (Concrete Foundation)</t>
  </si>
  <si>
    <t>Pavement Marking (White Extruded Thermoplastic)(0.090")</t>
  </si>
  <si>
    <t>L.Ft.</t>
  </si>
  <si>
    <t>Pavement Marking (Yellow Extruded Thermoplastic)(0.090")</t>
  </si>
  <si>
    <t>Pavement Marker, Raised, Type C</t>
  </si>
  <si>
    <t>Pavement Marker, Raised, Type E</t>
  </si>
  <si>
    <t>Waterborne-Type I Pavement Marking (Painted)(White)</t>
  </si>
  <si>
    <t>Waterborne-Type I Pavement Marking (Painted)(Yellow)</t>
  </si>
  <si>
    <t>Waterborne-Type II Pavement Marking (Painted)(White)</t>
  </si>
  <si>
    <t>Waterborne-Type II Pavement Marking (Painted)(Yellow)</t>
  </si>
  <si>
    <t>WATERBORNE-TYPE II PAVEMENT MARKING (PAINTED SYMBOL)</t>
  </si>
  <si>
    <t>WATERBORNE-TYPE II PAVEMENT MARKING (PAINTED SYMBOL) (ARROW)</t>
  </si>
  <si>
    <t>SAWCUT GROOVE FOR STRIPING (DIAMOND BLADE)</t>
  </si>
  <si>
    <t>Ground-In Rumble Strip (12 Inch)</t>
  </si>
  <si>
    <t>Ground-In Rumble Strip (8 Inch)</t>
  </si>
  <si>
    <t>Ground-In Rumble Strip (6 Inch)</t>
  </si>
  <si>
    <t>DUAL COMPONENT PAVEMENT MARKING (TRANSVERSE)</t>
  </si>
  <si>
    <t>DUAL COMPONENT PAVEMENT LEGEND</t>
  </si>
  <si>
    <t>DUAL COMPONENT PAVEMENT SYMBOL</t>
  </si>
  <si>
    <t xml:space="preserve">Subtotal Cost: </t>
  </si>
  <si>
    <t xml:space="preserve">SUBTOTAL OF PAID ITEMS: </t>
  </si>
  <si>
    <t>PROJECT WIDE</t>
  </si>
  <si>
    <t>924XXXX</t>
  </si>
  <si>
    <t>MISCELLANEOUS WORK</t>
  </si>
  <si>
    <t>COST</t>
  </si>
  <si>
    <t>209XX01</t>
  </si>
  <si>
    <t>FURNISH WATER (1%) only use if above $100M</t>
  </si>
  <si>
    <t>701XX01</t>
  </si>
  <si>
    <t>MAINTENANCE AND PROTECTION OF TRAFFIC</t>
  </si>
  <si>
    <t>810XX01</t>
  </si>
  <si>
    <t>EROSION CONTROL AND POLLUTION PREVENTION</t>
  </si>
  <si>
    <t>924XX02</t>
  </si>
  <si>
    <t>CONTRACTOR QUALITY CONTROL</t>
  </si>
  <si>
    <t>L.SUM</t>
  </si>
  <si>
    <t>925XX01</t>
  </si>
  <si>
    <t>CONSTRUCTION SURVEYING AND LAYOUT</t>
  </si>
  <si>
    <t>901XX01</t>
  </si>
  <si>
    <t>MOBILIZATION</t>
  </si>
  <si>
    <t>414X001</t>
  </si>
  <si>
    <t>AR-ACFC SMOOTHNESS INCENTIVE</t>
  </si>
  <si>
    <t>LANE MILE</t>
  </si>
  <si>
    <t>416X002</t>
  </si>
  <si>
    <t>ASPHALTIC CONCRETE (END PRODUCT) MAT QUALITY INCENTIVE</t>
  </si>
  <si>
    <t>416X003</t>
  </si>
  <si>
    <t>LONTITUDINAL JOINT COMPACTION</t>
  </si>
  <si>
    <t>951X001</t>
  </si>
  <si>
    <t>CONSTRUCTION ENGINEERING</t>
  </si>
  <si>
    <t>951X002</t>
  </si>
  <si>
    <t>CONTINGENCY</t>
  </si>
  <si>
    <t>970Z020</t>
  </si>
  <si>
    <t>PUBLIC RELATIONS</t>
  </si>
  <si>
    <t xml:space="preserve">PROJECT WIDE Cost Subtotal: </t>
  </si>
  <si>
    <t xml:space="preserve">PROJECT SUBTOTAL: </t>
  </si>
  <si>
    <r>
      <t xml:space="preserve">PROJECT SUBTOTAL </t>
    </r>
    <r>
      <rPr>
        <sz val="11"/>
        <rFont val="Calibri"/>
        <family val="2"/>
      </rPr>
      <t>(duplicate  from previous page)</t>
    </r>
    <r>
      <rPr>
        <b/>
        <sz val="11"/>
        <rFont val="Calibri"/>
        <family val="2"/>
      </rPr>
      <t xml:space="preserve">: </t>
    </r>
  </si>
  <si>
    <t>OTHER</t>
  </si>
  <si>
    <t>94XX001</t>
  </si>
  <si>
    <t>TERO TAX -- IF THE PROJECT IS ON TRIBAL LANDS</t>
  </si>
  <si>
    <t>951X010</t>
  </si>
  <si>
    <t>INDIRECT COST ALLOCATION</t>
  </si>
  <si>
    <t xml:space="preserve"> </t>
  </si>
  <si>
    <t>TOTAL CONSTRUCTION COST:</t>
  </si>
  <si>
    <r>
      <t xml:space="preserve">DESIGN COST </t>
    </r>
    <r>
      <rPr>
        <sz val="11"/>
        <rFont val="Calibri"/>
        <family val="2"/>
      </rPr>
      <t>(6.00% is the estimated percentage for design cc):</t>
    </r>
  </si>
  <si>
    <t>TOTAL PROJECT COST:</t>
  </si>
  <si>
    <t>Escalation for inflation factor</t>
  </si>
  <si>
    <t>Inflation factor</t>
  </si>
  <si>
    <t>Factor</t>
  </si>
  <si>
    <t>Construction Cost</t>
  </si>
  <si>
    <t>Design Cost</t>
  </si>
  <si>
    <t>Total Project Cost</t>
  </si>
  <si>
    <t>Projected Construction Year</t>
  </si>
  <si>
    <t>The following resources are provided to assist applicants in developing project scope, schedule and budget. These resources are provided as a courtesy only and do not purport to be complete or sufficient for every Project.</t>
  </si>
  <si>
    <t>E2C2</t>
  </si>
  <si>
    <t>Resource</t>
  </si>
  <si>
    <t>Descrption</t>
  </si>
  <si>
    <t>Link</t>
  </si>
  <si>
    <t xml:space="preserve">https://apps.azdot.gov/e2c2/HistoricalPrice.aspx </t>
  </si>
  <si>
    <t>Historic ADOT bid unit prices; not intended to be recommended unit prices. Other resources may be required in determining accurate unit prices for your project.</t>
  </si>
  <si>
    <t>Project Scoping Guidelines</t>
  </si>
  <si>
    <t>Sample Scoping Document</t>
  </si>
  <si>
    <t>ADOT Cost Estimate Tool</t>
  </si>
  <si>
    <t>Federal Share</t>
  </si>
  <si>
    <t>Local Match</t>
  </si>
  <si>
    <t>↓</t>
  </si>
  <si>
    <t>Total column should automatically calculate.</t>
  </si>
  <si>
    <r>
      <t xml:space="preserve">For </t>
    </r>
    <r>
      <rPr>
        <b/>
        <sz val="9"/>
        <rFont val="Arial"/>
        <family val="2"/>
      </rPr>
      <t>Match</t>
    </r>
    <r>
      <rPr>
        <sz val="9"/>
        <rFont val="Arial"/>
        <family val="2"/>
      </rPr>
      <t xml:space="preserve"> applications, enter the percent of the Federal Share and Required Local match in the green boxes below. Individual Totals should be automatically split between Federal and Local based on percentages entered.</t>
    </r>
  </si>
  <si>
    <t>ADOT Projects only</t>
  </si>
  <si>
    <r>
      <t xml:space="preserve">INSTRUCTIONS:  </t>
    </r>
    <r>
      <rPr>
        <sz val="9"/>
        <rFont val="Arial"/>
        <family val="2"/>
      </rPr>
      <t xml:space="preserve">Enter values into GREEN CELLS. List all items necessary to develop and construct your project. The Resources tab contains links to information which may be helpful in preparing this cost estimate. Itemized Cost Estimate tab facilitates detailed cost estimating and also includes a Year of Expenditure calculator. </t>
    </r>
  </si>
  <si>
    <r>
      <t>For</t>
    </r>
    <r>
      <rPr>
        <b/>
        <sz val="9"/>
        <rFont val="Arial"/>
        <family val="2"/>
      </rPr>
      <t xml:space="preserve"> Design and Other Engineering Services (DOES)</t>
    </r>
    <r>
      <rPr>
        <sz val="9"/>
        <rFont val="Arial"/>
        <family val="2"/>
      </rPr>
      <t xml:space="preserve"> applications, enter values in the green boxes below. Do not use Federal Share and Local Match unless also applying for Match.</t>
    </r>
  </si>
  <si>
    <r>
      <rPr>
        <b/>
        <sz val="10"/>
        <color rgb="FFFF0000"/>
        <rFont val="Arial"/>
        <family val="2"/>
      </rPr>
      <t>NOTE:</t>
    </r>
    <r>
      <rPr>
        <b/>
        <sz val="10"/>
        <rFont val="Arial"/>
        <family val="2"/>
      </rPr>
      <t xml:space="preserve"> The applicant is responsible for verifying all costs and their accuracy. Construction cost overruns will be the responsibility of the applicant. </t>
    </r>
  </si>
  <si>
    <t>Itemized cost estimate</t>
  </si>
  <si>
    <t>Required for AZ SMART applications for infrastructure projects.</t>
  </si>
  <si>
    <t>See ADOT Cost Estimate Tool tab in this file.</t>
  </si>
  <si>
    <t>See Itemized cost estimate tab in this file.</t>
  </si>
  <si>
    <t>Facilitiates the development of a detailed cost estimate.</t>
  </si>
  <si>
    <t xml:space="preserve">https://azdot.gov/business/programs-and-partnerships/local-public-agency/project-initiation </t>
  </si>
  <si>
    <t>Both files are available at the link to the right - see Supporting Documentation section. The document will automatically download when the applicable link is clicked.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</si>
</sst>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s>
  <fonts count="25" x14ac:knownFonts="1">
    <font>
      <sz val="10"/>
      <name val="Arial"/>
    </font>
    <font>
      <sz val="10"/>
      <name val="Arial"/>
    </font>
    <font>
      <sz val="10"/>
      <name val="Arial"/>
      <family val="2"/>
    </font>
    <font>
      <b/>
      <sz val="8"/>
      <name val="Arial"/>
      <family val="2"/>
    </font>
    <font>
      <b/>
      <sz val="10"/>
      <name val="Arial"/>
      <family val="2"/>
    </font>
    <font>
      <b/>
      <i/>
      <sz val="8"/>
      <color indexed="10"/>
      <name val="Arial"/>
      <family val="2"/>
    </font>
    <font>
      <sz val="8"/>
      <name val="Arial"/>
      <family val="2"/>
    </font>
    <font>
      <sz val="8"/>
      <name val="Arial"/>
      <family val="2"/>
    </font>
    <font>
      <u/>
      <sz val="10"/>
      <name val="Arial"/>
      <family val="2"/>
    </font>
    <font>
      <u/>
      <sz val="10"/>
      <color indexed="12"/>
      <name val="Arial"/>
      <family val="2"/>
    </font>
    <font>
      <b/>
      <sz val="12"/>
      <name val="Arial"/>
      <family val="2"/>
    </font>
    <font>
      <sz val="10"/>
      <color indexed="8"/>
      <name val="Arial"/>
      <family val="2"/>
    </font>
    <font>
      <b/>
      <i/>
      <sz val="8"/>
      <name val="Arial"/>
      <family val="2"/>
    </font>
    <font>
      <b/>
      <u/>
      <sz val="14"/>
      <color rgb="FF0070C0"/>
      <name val="Calibri"/>
      <family val="2"/>
    </font>
    <font>
      <b/>
      <sz val="11"/>
      <name val="Calibri"/>
      <family val="2"/>
    </font>
    <font>
      <sz val="11"/>
      <name val="Calibri"/>
      <family val="2"/>
    </font>
    <font>
      <b/>
      <sz val="11"/>
      <name val="Calibri"/>
      <family val="2"/>
      <scheme val="minor"/>
    </font>
    <font>
      <b/>
      <sz val="12"/>
      <name val="Calibri"/>
      <family val="2"/>
    </font>
    <font>
      <sz val="9"/>
      <name val="Calibri"/>
      <family val="2"/>
    </font>
    <font>
      <sz val="9"/>
      <name val="Arial"/>
      <family val="2"/>
    </font>
    <font>
      <sz val="12"/>
      <name val="Arial"/>
      <family val="2"/>
    </font>
    <font>
      <u/>
      <sz val="12"/>
      <color indexed="12"/>
      <name val="Arial"/>
      <family val="2"/>
    </font>
    <font>
      <b/>
      <sz val="16"/>
      <color rgb="FFFF0000"/>
      <name val="Arial"/>
      <family val="2"/>
    </font>
    <font>
      <b/>
      <sz val="10"/>
      <color rgb="FFFF0000"/>
      <name val="Arial"/>
      <family val="2"/>
    </font>
    <font>
      <b/>
      <sz val="9"/>
      <name val="Arial"/>
      <family val="2"/>
    </font>
  </fonts>
  <fills count="28">
    <fill>
      <patternFill patternType="none"/>
    </fill>
    <fill>
      <patternFill patternType="gray125"/>
    </fill>
    <fill>
      <patternFill patternType="solid">
        <fgColor indexed="50"/>
        <bgColor indexed="64"/>
      </patternFill>
    </fill>
    <fill>
      <patternFill patternType="lightUp"/>
    </fill>
    <fill>
      <patternFill patternType="solid">
        <fgColor rgb="FFFFFFCC"/>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rgb="FFDDD9C3"/>
        <bgColor indexed="64"/>
      </patternFill>
    </fill>
    <fill>
      <patternFill patternType="solid">
        <fgColor theme="8" tint="-0.249977111117893"/>
        <bgColor indexed="64"/>
      </patternFill>
    </fill>
    <fill>
      <patternFill patternType="solid">
        <fgColor rgb="FF92CDDC"/>
        <bgColor indexed="64"/>
      </patternFill>
    </fill>
    <fill>
      <patternFill patternType="solid">
        <fgColor theme="6" tint="-0.249977111117893"/>
        <bgColor indexed="64"/>
      </patternFill>
    </fill>
    <fill>
      <patternFill patternType="solid">
        <fgColor rgb="FFB6D7A8"/>
        <bgColor indexed="64"/>
      </patternFill>
    </fill>
    <fill>
      <patternFill patternType="solid">
        <fgColor theme="3" tint="0.39997558519241921"/>
        <bgColor indexed="64"/>
      </patternFill>
    </fill>
    <fill>
      <patternFill patternType="solid">
        <fgColor rgb="FFDBE5F1"/>
        <bgColor indexed="64"/>
      </patternFill>
    </fill>
    <fill>
      <patternFill patternType="solid">
        <fgColor theme="5" tint="0.39997558519241921"/>
        <bgColor indexed="64"/>
      </patternFill>
    </fill>
    <fill>
      <patternFill patternType="solid">
        <fgColor rgb="FFF2DBDB"/>
        <bgColor indexed="64"/>
      </patternFill>
    </fill>
    <fill>
      <patternFill patternType="solid">
        <fgColor theme="9" tint="-0.249977111117893"/>
        <bgColor indexed="64"/>
      </patternFill>
    </fill>
    <fill>
      <patternFill patternType="solid">
        <fgColor rgb="FFFBD4B4"/>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ABF8F"/>
        <bgColor indexed="64"/>
      </patternFill>
    </fill>
    <fill>
      <patternFill patternType="solid">
        <fgColor rgb="FF4BACC6"/>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0000"/>
        <bgColor indexed="64"/>
      </patternFill>
    </fill>
    <fill>
      <patternFill patternType="solid">
        <fgColor rgb="FFB7E1CD"/>
        <bgColor indexed="64"/>
      </patternFill>
    </fill>
    <fill>
      <patternFill patternType="solid">
        <fgColor rgb="FF00FF00"/>
        <bgColor indexed="64"/>
      </patternFill>
    </fill>
  </fills>
  <borders count="8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style="thick">
        <color indexed="64"/>
      </right>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ck">
        <color indexed="64"/>
      </left>
      <right style="thick">
        <color indexed="64"/>
      </right>
      <top style="thick">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indexed="64"/>
      </left>
      <right style="thick">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indexed="64"/>
      </left>
      <right style="thick">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9" fontId="1" fillId="0" borderId="0" applyFont="0" applyFill="0" applyBorder="0" applyAlignment="0" applyProtection="0"/>
  </cellStyleXfs>
  <cellXfs count="406">
    <xf numFmtId="0" fontId="0" fillId="0" borderId="0" xfId="0"/>
    <xf numFmtId="0" fontId="6" fillId="0" borderId="1" xfId="0" applyFont="1" applyBorder="1" applyAlignment="1">
      <alignment vertical="center" wrapText="1"/>
    </xf>
    <xf numFmtId="0" fontId="6" fillId="0" borderId="2" xfId="0" applyFont="1" applyBorder="1" applyAlignment="1">
      <alignment horizontal="center" vertical="center" wrapText="1"/>
    </xf>
    <xf numFmtId="37" fontId="6" fillId="0" borderId="2"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37" fontId="6" fillId="0" borderId="3"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1" xfId="0" applyFont="1" applyBorder="1" applyAlignment="1">
      <alignment horizontal="center" vertical="center" wrapText="1"/>
    </xf>
    <xf numFmtId="37"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37"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7" fillId="0" borderId="4" xfId="0" applyFont="1" applyBorder="1" applyAlignment="1">
      <alignment horizontal="center" vertical="center" wrapText="1"/>
    </xf>
    <xf numFmtId="0" fontId="6" fillId="0" borderId="3" xfId="1" applyNumberFormat="1" applyFont="1" applyBorder="1" applyAlignment="1">
      <alignment horizontal="left" vertical="center" wrapText="1"/>
    </xf>
    <xf numFmtId="37" fontId="6" fillId="0" borderId="6" xfId="0" applyNumberFormat="1" applyFont="1" applyBorder="1" applyAlignment="1">
      <alignment horizontal="center" vertical="center" wrapText="1"/>
    </xf>
    <xf numFmtId="0" fontId="2" fillId="0" borderId="0" xfId="0" applyFont="1"/>
    <xf numFmtId="42" fontId="2" fillId="0" borderId="3" xfId="0" applyNumberFormat="1" applyFont="1" applyBorder="1" applyAlignment="1">
      <alignment horizontal="right" vertical="center" wrapText="1"/>
    </xf>
    <xf numFmtId="0" fontId="6" fillId="0" borderId="8" xfId="0" applyFont="1" applyBorder="1" applyAlignment="1">
      <alignment horizontal="center" vertical="center" wrapText="1"/>
    </xf>
    <xf numFmtId="42" fontId="11" fillId="0" borderId="3" xfId="0" applyNumberFormat="1" applyFont="1" applyBorder="1" applyAlignment="1">
      <alignment horizontal="right" vertical="center" wrapText="1"/>
    </xf>
    <xf numFmtId="37" fontId="6" fillId="2" borderId="2" xfId="0" applyNumberFormat="1" applyFont="1" applyFill="1" applyBorder="1" applyAlignment="1" applyProtection="1">
      <alignment horizontal="center" vertical="center" wrapText="1"/>
      <protection locked="0"/>
    </xf>
    <xf numFmtId="37" fontId="6" fillId="2" borderId="6" xfId="0" applyNumberFormat="1" applyFont="1" applyFill="1" applyBorder="1" applyAlignment="1" applyProtection="1">
      <alignment horizontal="center" vertical="center" wrapText="1"/>
      <protection locked="0"/>
    </xf>
    <xf numFmtId="37" fontId="6" fillId="2" borderId="1" xfId="0" applyNumberFormat="1" applyFont="1" applyFill="1" applyBorder="1" applyAlignment="1" applyProtection="1">
      <alignment horizontal="center" vertical="center" wrapText="1"/>
      <protection locked="0"/>
    </xf>
    <xf numFmtId="37" fontId="6" fillId="2" borderId="8" xfId="0" applyNumberFormat="1" applyFont="1" applyFill="1" applyBorder="1" applyAlignment="1" applyProtection="1">
      <alignment horizontal="center" vertical="center" wrapText="1"/>
      <protection locked="0"/>
    </xf>
    <xf numFmtId="37" fontId="6" fillId="2" borderId="3" xfId="0" applyNumberFormat="1" applyFont="1" applyFill="1" applyBorder="1" applyAlignment="1" applyProtection="1">
      <alignment horizontal="center" vertical="center" wrapText="1"/>
      <protection locked="0"/>
    </xf>
    <xf numFmtId="37" fontId="6" fillId="2" borderId="9" xfId="0" applyNumberFormat="1" applyFont="1" applyFill="1" applyBorder="1" applyAlignment="1" applyProtection="1">
      <alignment horizontal="center" vertical="center" wrapText="1"/>
      <protection locked="0"/>
    </xf>
    <xf numFmtId="37" fontId="6" fillId="2" borderId="5" xfId="0" applyNumberFormat="1"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top" wrapText="1"/>
      <protection locked="0"/>
    </xf>
    <xf numFmtId="0" fontId="6" fillId="2" borderId="3" xfId="0" applyFont="1" applyFill="1" applyBorder="1" applyAlignment="1" applyProtection="1">
      <alignment horizontal="center" vertical="center" wrapText="1"/>
      <protection locked="0"/>
    </xf>
    <xf numFmtId="7" fontId="6" fillId="0" borderId="3" xfId="0" applyNumberFormat="1" applyFont="1" applyBorder="1" applyAlignment="1">
      <alignment horizontal="right" vertical="center" wrapText="1"/>
    </xf>
    <xf numFmtId="7" fontId="6" fillId="2" borderId="3" xfId="0" applyNumberFormat="1" applyFont="1" applyFill="1" applyBorder="1" applyAlignment="1" applyProtection="1">
      <alignment horizontal="center" vertical="center" wrapText="1"/>
      <protection locked="0"/>
    </xf>
    <xf numFmtId="0" fontId="6" fillId="0" borderId="10" xfId="0" applyFont="1" applyBorder="1" applyAlignment="1">
      <alignment vertical="center" wrapText="1"/>
    </xf>
    <xf numFmtId="0" fontId="6" fillId="0" borderId="11" xfId="0" applyFont="1" applyBorder="1" applyAlignment="1">
      <alignment vertical="center" wrapText="1"/>
    </xf>
    <xf numFmtId="0" fontId="7"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hidden="1"/>
    </xf>
    <xf numFmtId="37" fontId="4" fillId="0" borderId="3" xfId="0" applyNumberFormat="1" applyFont="1" applyBorder="1" applyAlignment="1" applyProtection="1">
      <alignment horizontal="center" vertical="center" wrapText="1"/>
      <protection locked="0" hidden="1"/>
    </xf>
    <xf numFmtId="42" fontId="11" fillId="0" borderId="3" xfId="0" applyNumberFormat="1" applyFont="1" applyBorder="1" applyAlignment="1">
      <alignment horizontal="right" vertical="top" wrapText="1"/>
    </xf>
    <xf numFmtId="0" fontId="14" fillId="0" borderId="19" xfId="0" applyFont="1" applyBorder="1" applyAlignment="1">
      <alignment horizontal="left" wrapText="1"/>
    </xf>
    <xf numFmtId="0" fontId="15" fillId="0" borderId="20" xfId="0" applyFont="1" applyBorder="1" applyAlignment="1">
      <alignment horizontal="left" wrapText="1"/>
    </xf>
    <xf numFmtId="0" fontId="14" fillId="0" borderId="20" xfId="0" applyFont="1" applyBorder="1" applyAlignment="1">
      <alignment horizontal="left" vertical="center" wrapText="1"/>
    </xf>
    <xf numFmtId="0" fontId="14" fillId="0" borderId="21" xfId="0" applyFont="1" applyBorder="1" applyAlignment="1">
      <alignment horizontal="left" vertical="top" wrapText="1"/>
    </xf>
    <xf numFmtId="0" fontId="14" fillId="0" borderId="0" xfId="0" applyFont="1" applyAlignment="1">
      <alignment horizontal="left" vertical="top" wrapText="1"/>
    </xf>
    <xf numFmtId="0" fontId="16" fillId="0" borderId="21" xfId="0" applyFont="1" applyBorder="1" applyAlignment="1">
      <alignment horizontal="left"/>
    </xf>
    <xf numFmtId="0" fontId="17" fillId="0" borderId="0" xfId="0" applyFont="1" applyAlignment="1">
      <alignment horizontal="left" vertical="top" wrapText="1"/>
    </xf>
    <xf numFmtId="0" fontId="14" fillId="0" borderId="23" xfId="0" applyFont="1" applyBorder="1" applyAlignment="1">
      <alignment vertical="top" wrapText="1"/>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28"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15" fillId="8" borderId="31" xfId="0" applyFont="1" applyFill="1" applyBorder="1" applyAlignment="1">
      <alignment horizontal="left" wrapText="1"/>
    </xf>
    <xf numFmtId="0" fontId="15" fillId="8" borderId="31" xfId="0" applyFont="1" applyFill="1" applyBorder="1" applyAlignment="1">
      <alignment horizontal="center" vertical="center" wrapText="1"/>
    </xf>
    <xf numFmtId="0" fontId="15" fillId="8" borderId="31" xfId="0" applyFont="1" applyFill="1" applyBorder="1" applyAlignment="1">
      <alignment horizontal="center" wrapText="1"/>
    </xf>
    <xf numFmtId="44" fontId="15" fillId="8" borderId="31" xfId="0" applyNumberFormat="1" applyFont="1" applyFill="1" applyBorder="1" applyAlignment="1">
      <alignment horizontal="left" wrapText="1"/>
    </xf>
    <xf numFmtId="44" fontId="15" fillId="8" borderId="32" xfId="0" applyNumberFormat="1" applyFont="1" applyFill="1" applyBorder="1" applyAlignment="1">
      <alignment horizontal="left" wrapText="1"/>
    </xf>
    <xf numFmtId="44" fontId="15" fillId="8" borderId="33" xfId="0" applyNumberFormat="1" applyFont="1" applyFill="1" applyBorder="1" applyAlignment="1">
      <alignment horizontal="left" wrapText="1"/>
    </xf>
    <xf numFmtId="0" fontId="15" fillId="8" borderId="34" xfId="0" applyFont="1" applyFill="1" applyBorder="1" applyAlignment="1">
      <alignment horizontal="center" vertical="center" wrapText="1"/>
    </xf>
    <xf numFmtId="0" fontId="15" fillId="8" borderId="35" xfId="0" applyFont="1" applyFill="1" applyBorder="1" applyAlignment="1">
      <alignment horizontal="left" wrapText="1"/>
    </xf>
    <xf numFmtId="0" fontId="15" fillId="8" borderId="35" xfId="0" applyFont="1" applyFill="1" applyBorder="1" applyAlignment="1">
      <alignment horizontal="center" vertical="center" wrapText="1"/>
    </xf>
    <xf numFmtId="0" fontId="15" fillId="8" borderId="35" xfId="0" applyFont="1" applyFill="1" applyBorder="1" applyAlignment="1">
      <alignment horizontal="center" wrapText="1"/>
    </xf>
    <xf numFmtId="44" fontId="15" fillId="8" borderId="35" xfId="0" applyNumberFormat="1" applyFont="1" applyFill="1" applyBorder="1" applyAlignment="1">
      <alignment horizontal="left" wrapText="1"/>
    </xf>
    <xf numFmtId="44" fontId="15" fillId="8" borderId="36" xfId="0" applyNumberFormat="1" applyFont="1" applyFill="1" applyBorder="1" applyAlignment="1">
      <alignment horizontal="left" wrapText="1"/>
    </xf>
    <xf numFmtId="44" fontId="15" fillId="8" borderId="37" xfId="0" applyNumberFormat="1" applyFont="1" applyFill="1" applyBorder="1" applyAlignment="1">
      <alignment horizontal="left" wrapText="1"/>
    </xf>
    <xf numFmtId="0" fontId="15" fillId="8" borderId="35" xfId="0" applyFont="1" applyFill="1" applyBorder="1" applyAlignment="1">
      <alignment horizontal="left" vertical="center" wrapText="1"/>
    </xf>
    <xf numFmtId="0" fontId="15" fillId="8" borderId="34" xfId="0" applyFont="1" applyFill="1" applyBorder="1" applyAlignment="1">
      <alignment horizontal="center" wrapText="1"/>
    </xf>
    <xf numFmtId="0" fontId="15" fillId="8" borderId="35" xfId="0" applyFont="1" applyFill="1" applyBorder="1" applyAlignment="1">
      <alignment wrapText="1"/>
    </xf>
    <xf numFmtId="0" fontId="15" fillId="8" borderId="38" xfId="0" applyFont="1" applyFill="1" applyBorder="1" applyAlignment="1">
      <alignment horizontal="center" wrapText="1"/>
    </xf>
    <xf numFmtId="0" fontId="15" fillId="8" borderId="39" xfId="0" applyFont="1" applyFill="1" applyBorder="1" applyAlignment="1">
      <alignment wrapText="1"/>
    </xf>
    <xf numFmtId="0" fontId="15" fillId="8" borderId="39" xfId="0" applyFont="1" applyFill="1" applyBorder="1" applyAlignment="1">
      <alignment horizontal="center" wrapText="1"/>
    </xf>
    <xf numFmtId="44" fontId="15" fillId="8" borderId="39" xfId="0" applyNumberFormat="1" applyFont="1" applyFill="1" applyBorder="1" applyAlignment="1">
      <alignment horizontal="left" wrapText="1"/>
    </xf>
    <xf numFmtId="44" fontId="15" fillId="8" borderId="40" xfId="0" applyNumberFormat="1" applyFont="1" applyFill="1" applyBorder="1" applyAlignment="1">
      <alignment horizontal="left" wrapText="1"/>
    </xf>
    <xf numFmtId="44" fontId="15" fillId="8" borderId="41" xfId="0" applyNumberFormat="1" applyFont="1" applyFill="1" applyBorder="1" applyAlignment="1">
      <alignment horizontal="left" wrapText="1"/>
    </xf>
    <xf numFmtId="44" fontId="14" fillId="0" borderId="44" xfId="0" applyNumberFormat="1" applyFont="1" applyBorder="1" applyAlignment="1">
      <alignment horizontal="left" vertical="center" wrapText="1"/>
    </xf>
    <xf numFmtId="44" fontId="15" fillId="0" borderId="45" xfId="0" applyNumberFormat="1" applyFont="1" applyBorder="1" applyAlignment="1">
      <alignment horizontal="left" vertical="center" wrapText="1"/>
    </xf>
    <xf numFmtId="0" fontId="14" fillId="0" borderId="0" xfId="0" applyFont="1" applyAlignment="1">
      <alignment horizontal="right" vertical="center" wrapText="1"/>
    </xf>
    <xf numFmtId="44" fontId="14" fillId="0" borderId="0" xfId="0" applyNumberFormat="1" applyFont="1" applyAlignment="1">
      <alignment horizontal="left" vertical="center" wrapText="1"/>
    </xf>
    <xf numFmtId="44" fontId="15" fillId="0" borderId="0" xfId="0" applyNumberFormat="1" applyFont="1" applyAlignment="1">
      <alignment horizontal="left" vertical="center" wrapText="1"/>
    </xf>
    <xf numFmtId="0" fontId="14" fillId="7" borderId="33"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1" xfId="0" applyFont="1" applyFill="1" applyBorder="1" applyAlignment="1">
      <alignment vertical="center" wrapText="1"/>
    </xf>
    <xf numFmtId="44" fontId="15" fillId="10" borderId="1" xfId="0" applyNumberFormat="1" applyFont="1" applyFill="1" applyBorder="1" applyAlignment="1">
      <alignment horizontal="left" vertical="center" wrapText="1"/>
    </xf>
    <xf numFmtId="44" fontId="15" fillId="10" borderId="11" xfId="0" applyNumberFormat="1" applyFont="1" applyFill="1" applyBorder="1" applyAlignment="1">
      <alignment horizontal="left" vertical="center" wrapText="1"/>
    </xf>
    <xf numFmtId="44" fontId="15" fillId="10" borderId="37" xfId="0" applyNumberFormat="1" applyFont="1" applyFill="1" applyBorder="1" applyAlignment="1">
      <alignment horizontal="left" vertical="center" wrapText="1"/>
    </xf>
    <xf numFmtId="0" fontId="15" fillId="10" borderId="3" xfId="0" applyFont="1" applyFill="1" applyBorder="1" applyAlignment="1">
      <alignment horizontal="center" vertical="center" wrapText="1"/>
    </xf>
    <xf numFmtId="0" fontId="15" fillId="10" borderId="3" xfId="0" applyFont="1" applyFill="1" applyBorder="1" applyAlignment="1">
      <alignment vertical="center" wrapText="1"/>
    </xf>
    <xf numFmtId="44" fontId="15" fillId="10" borderId="3" xfId="0" applyNumberFormat="1" applyFont="1" applyFill="1" applyBorder="1" applyAlignment="1">
      <alignment horizontal="left" vertical="center" wrapText="1"/>
    </xf>
    <xf numFmtId="44" fontId="15" fillId="10" borderId="12" xfId="0" applyNumberFormat="1" applyFont="1" applyFill="1" applyBorder="1" applyAlignment="1">
      <alignment horizontal="left" vertical="center" wrapText="1"/>
    </xf>
    <xf numFmtId="0" fontId="15" fillId="10" borderId="3" xfId="0" applyFont="1" applyFill="1" applyBorder="1" applyAlignment="1">
      <alignment horizontal="center" wrapText="1"/>
    </xf>
    <xf numFmtId="0" fontId="15" fillId="10" borderId="3" xfId="0" applyFont="1" applyFill="1" applyBorder="1" applyAlignment="1">
      <alignment wrapText="1"/>
    </xf>
    <xf numFmtId="44" fontId="15" fillId="10" borderId="3" xfId="0" applyNumberFormat="1" applyFont="1" applyFill="1" applyBorder="1" applyAlignment="1">
      <alignment horizontal="left" wrapText="1"/>
    </xf>
    <xf numFmtId="44" fontId="15" fillId="10" borderId="12" xfId="0" applyNumberFormat="1" applyFont="1" applyFill="1" applyBorder="1" applyAlignment="1">
      <alignment horizontal="left" wrapText="1"/>
    </xf>
    <xf numFmtId="44" fontId="15" fillId="10" borderId="37" xfId="0" applyNumberFormat="1" applyFont="1" applyFill="1" applyBorder="1" applyAlignment="1">
      <alignment horizontal="left" wrapText="1"/>
    </xf>
    <xf numFmtId="0" fontId="15" fillId="10" borderId="5" xfId="0" applyFont="1" applyFill="1" applyBorder="1" applyAlignment="1">
      <alignment horizontal="center" vertical="center" wrapText="1"/>
    </xf>
    <xf numFmtId="0" fontId="15" fillId="10" borderId="5" xfId="0" applyFont="1" applyFill="1" applyBorder="1" applyAlignment="1">
      <alignment vertical="center" wrapText="1"/>
    </xf>
    <xf numFmtId="44" fontId="15" fillId="10" borderId="5" xfId="0" applyNumberFormat="1" applyFont="1" applyFill="1" applyBorder="1" applyAlignment="1">
      <alignment horizontal="left" vertical="center" wrapText="1"/>
    </xf>
    <xf numFmtId="44" fontId="15" fillId="10" borderId="7" xfId="0" applyNumberFormat="1" applyFont="1" applyFill="1" applyBorder="1" applyAlignment="1">
      <alignment horizontal="left" vertical="center" wrapText="1"/>
    </xf>
    <xf numFmtId="44" fontId="15" fillId="10" borderId="41" xfId="0" applyNumberFormat="1" applyFont="1" applyFill="1" applyBorder="1" applyAlignment="1">
      <alignment horizontal="left" vertical="center" wrapText="1"/>
    </xf>
    <xf numFmtId="6" fontId="14" fillId="0" borderId="44" xfId="0" applyNumberFormat="1" applyFont="1" applyBorder="1" applyAlignment="1">
      <alignment horizontal="right" vertical="center" wrapText="1"/>
    </xf>
    <xf numFmtId="6" fontId="15" fillId="0" borderId="47" xfId="0" applyNumberFormat="1" applyFont="1" applyBorder="1" applyAlignment="1">
      <alignment vertical="center" wrapText="1"/>
    </xf>
    <xf numFmtId="6" fontId="14" fillId="0" borderId="0" xfId="0" applyNumberFormat="1" applyFont="1" applyAlignment="1">
      <alignment horizontal="right" vertical="center" wrapText="1"/>
    </xf>
    <xf numFmtId="6" fontId="15" fillId="0" borderId="0" xfId="0" applyNumberFormat="1" applyFont="1" applyAlignment="1">
      <alignment vertical="center" wrapText="1"/>
    </xf>
    <xf numFmtId="0" fontId="14" fillId="7" borderId="48" xfId="0" applyFont="1" applyFill="1" applyBorder="1" applyAlignment="1">
      <alignment horizontal="center" vertical="center" wrapText="1"/>
    </xf>
    <xf numFmtId="0" fontId="15" fillId="12" borderId="49" xfId="0" applyFont="1" applyFill="1" applyBorder="1" applyAlignment="1">
      <alignment horizontal="center" vertical="center" wrapText="1"/>
    </xf>
    <xf numFmtId="0" fontId="15" fillId="12" borderId="50" xfId="0" applyFont="1" applyFill="1" applyBorder="1" applyAlignment="1">
      <alignment vertical="center" wrapText="1"/>
    </xf>
    <xf numFmtId="0" fontId="15" fillId="12" borderId="50" xfId="0" applyFont="1" applyFill="1" applyBorder="1" applyAlignment="1">
      <alignment horizontal="center" vertical="center" wrapText="1"/>
    </xf>
    <xf numFmtId="0" fontId="15" fillId="12" borderId="50" xfId="0" applyFont="1" applyFill="1" applyBorder="1" applyAlignment="1">
      <alignment horizontal="center" wrapText="1"/>
    </xf>
    <xf numFmtId="44" fontId="15" fillId="12" borderId="50" xfId="0" applyNumberFormat="1" applyFont="1" applyFill="1" applyBorder="1" applyAlignment="1">
      <alignment horizontal="left" vertical="center" wrapText="1"/>
    </xf>
    <xf numFmtId="44" fontId="15" fillId="12" borderId="51" xfId="0" applyNumberFormat="1" applyFont="1" applyFill="1" applyBorder="1" applyAlignment="1">
      <alignment horizontal="left" vertical="center" wrapText="1"/>
    </xf>
    <xf numFmtId="44" fontId="15" fillId="12" borderId="52" xfId="0" applyNumberFormat="1" applyFont="1" applyFill="1" applyBorder="1" applyAlignment="1">
      <alignment horizontal="left" vertical="center" wrapText="1"/>
    </xf>
    <xf numFmtId="0" fontId="15" fillId="12" borderId="53" xfId="0" applyFont="1" applyFill="1" applyBorder="1" applyAlignment="1">
      <alignment horizontal="center" vertical="center" wrapText="1"/>
    </xf>
    <xf numFmtId="0" fontId="15" fillId="12" borderId="3" xfId="0" applyFont="1" applyFill="1" applyBorder="1" applyAlignment="1">
      <alignment vertical="center" wrapText="1"/>
    </xf>
    <xf numFmtId="0" fontId="15" fillId="12" borderId="3" xfId="0" applyFont="1" applyFill="1" applyBorder="1" applyAlignment="1">
      <alignment horizontal="center" vertical="center" wrapText="1"/>
    </xf>
    <xf numFmtId="0" fontId="15" fillId="12" borderId="3" xfId="0" applyFont="1" applyFill="1" applyBorder="1" applyAlignment="1">
      <alignment horizontal="center" wrapText="1"/>
    </xf>
    <xf numFmtId="44" fontId="15" fillId="12" borderId="3" xfId="0" applyNumberFormat="1" applyFont="1" applyFill="1" applyBorder="1" applyAlignment="1">
      <alignment horizontal="left" vertical="center" wrapText="1"/>
    </xf>
    <xf numFmtId="44" fontId="15" fillId="12" borderId="12" xfId="0" applyNumberFormat="1" applyFont="1" applyFill="1" applyBorder="1" applyAlignment="1">
      <alignment horizontal="left" vertical="center" wrapText="1"/>
    </xf>
    <xf numFmtId="44" fontId="15" fillId="12" borderId="37" xfId="0" applyNumberFormat="1" applyFont="1" applyFill="1" applyBorder="1" applyAlignment="1">
      <alignment horizontal="left" vertical="center" wrapText="1"/>
    </xf>
    <xf numFmtId="0" fontId="15" fillId="12" borderId="3" xfId="0" applyFont="1" applyFill="1" applyBorder="1" applyAlignment="1">
      <alignment wrapText="1"/>
    </xf>
    <xf numFmtId="0" fontId="15" fillId="12" borderId="54" xfId="0" applyFont="1" applyFill="1" applyBorder="1" applyAlignment="1">
      <alignment horizontal="center" vertical="center" wrapText="1"/>
    </xf>
    <xf numFmtId="0" fontId="15" fillId="12" borderId="5" xfId="0" applyFont="1" applyFill="1" applyBorder="1" applyAlignment="1">
      <alignment vertical="center" wrapText="1"/>
    </xf>
    <xf numFmtId="0" fontId="15" fillId="12" borderId="5" xfId="0" applyFont="1" applyFill="1" applyBorder="1" applyAlignment="1">
      <alignment horizontal="center" vertical="center" wrapText="1"/>
    </xf>
    <xf numFmtId="0" fontId="15" fillId="12" borderId="5" xfId="0" applyFont="1" applyFill="1" applyBorder="1" applyAlignment="1">
      <alignment horizontal="center" wrapText="1"/>
    </xf>
    <xf numFmtId="44" fontId="15" fillId="12" borderId="5" xfId="0" applyNumberFormat="1" applyFont="1" applyFill="1" applyBorder="1" applyAlignment="1">
      <alignment horizontal="left" vertical="center" wrapText="1"/>
    </xf>
    <xf numFmtId="44" fontId="15" fillId="12" borderId="7" xfId="0" applyNumberFormat="1" applyFont="1" applyFill="1" applyBorder="1" applyAlignment="1">
      <alignment horizontal="left" vertical="center" wrapText="1"/>
    </xf>
    <xf numFmtId="44" fontId="15" fillId="12" borderId="41" xfId="0" applyNumberFormat="1" applyFont="1" applyFill="1" applyBorder="1" applyAlignment="1">
      <alignment horizontal="left" vertical="center" wrapText="1"/>
    </xf>
    <xf numFmtId="44" fontId="14" fillId="0" borderId="56" xfId="0" applyNumberFormat="1" applyFont="1" applyBorder="1" applyAlignment="1">
      <alignment horizontal="left" vertical="center" wrapText="1"/>
    </xf>
    <xf numFmtId="44" fontId="15" fillId="0" borderId="47" xfId="0" applyNumberFormat="1" applyFont="1" applyBorder="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14" fillId="7" borderId="49" xfId="0" applyFont="1" applyFill="1" applyBorder="1" applyAlignment="1">
      <alignment horizontal="center" vertical="center" wrapText="1"/>
    </xf>
    <xf numFmtId="0" fontId="14" fillId="7" borderId="50" xfId="0" applyFont="1" applyFill="1" applyBorder="1" applyAlignment="1">
      <alignment horizontal="center" vertical="center" wrapText="1"/>
    </xf>
    <xf numFmtId="44" fontId="14" fillId="7" borderId="50" xfId="0" applyNumberFormat="1" applyFont="1" applyFill="1" applyBorder="1" applyAlignment="1">
      <alignment horizontal="center" vertical="center" wrapText="1"/>
    </xf>
    <xf numFmtId="0" fontId="14" fillId="7" borderId="51" xfId="0" applyFont="1" applyFill="1" applyBorder="1" applyAlignment="1">
      <alignment horizontal="center" vertical="center" wrapText="1"/>
    </xf>
    <xf numFmtId="0" fontId="15" fillId="14" borderId="53" xfId="0" applyFont="1" applyFill="1" applyBorder="1" applyAlignment="1">
      <alignment horizontal="center" wrapText="1"/>
    </xf>
    <xf numFmtId="0" fontId="15" fillId="14" borderId="3" xfId="0" applyFont="1" applyFill="1" applyBorder="1" applyAlignment="1">
      <alignment wrapText="1"/>
    </xf>
    <xf numFmtId="0" fontId="15" fillId="14" borderId="3" xfId="0" applyFont="1" applyFill="1" applyBorder="1" applyAlignment="1">
      <alignment horizontal="center" vertical="center" wrapText="1"/>
    </xf>
    <xf numFmtId="0" fontId="15" fillId="14" borderId="3" xfId="0" applyFont="1" applyFill="1" applyBorder="1" applyAlignment="1">
      <alignment horizontal="center" wrapText="1"/>
    </xf>
    <xf numFmtId="44" fontId="15" fillId="14" borderId="3" xfId="0" applyNumberFormat="1" applyFont="1" applyFill="1" applyBorder="1" applyAlignment="1">
      <alignment horizontal="center" wrapText="1"/>
    </xf>
    <xf numFmtId="44" fontId="15" fillId="14" borderId="12" xfId="0" applyNumberFormat="1" applyFont="1" applyFill="1" applyBorder="1" applyAlignment="1">
      <alignment horizontal="right" vertical="center" wrapText="1"/>
    </xf>
    <xf numFmtId="44" fontId="15" fillId="14" borderId="37" xfId="0" applyNumberFormat="1" applyFont="1" applyFill="1" applyBorder="1" applyAlignment="1">
      <alignment vertical="center" wrapText="1"/>
    </xf>
    <xf numFmtId="0" fontId="15" fillId="14" borderId="53" xfId="0" applyFont="1" applyFill="1" applyBorder="1" applyAlignment="1">
      <alignment horizontal="center" vertical="center" wrapText="1"/>
    </xf>
    <xf numFmtId="0" fontId="15" fillId="14" borderId="3" xfId="0" applyFont="1" applyFill="1" applyBorder="1" applyAlignment="1">
      <alignment vertical="center"/>
    </xf>
    <xf numFmtId="0" fontId="15" fillId="14" borderId="3" xfId="0" applyFont="1" applyFill="1" applyBorder="1" applyAlignment="1">
      <alignment vertical="center" wrapText="1"/>
    </xf>
    <xf numFmtId="44" fontId="15" fillId="14" borderId="3" xfId="0" applyNumberFormat="1" applyFont="1" applyFill="1" applyBorder="1" applyAlignment="1">
      <alignment wrapText="1"/>
    </xf>
    <xf numFmtId="0" fontId="15" fillId="14" borderId="58" xfId="0" applyFont="1" applyFill="1" applyBorder="1" applyAlignment="1">
      <alignment horizontal="center" wrapText="1"/>
    </xf>
    <xf numFmtId="0" fontId="15" fillId="14" borderId="59" xfId="0" applyFont="1" applyFill="1" applyBorder="1" applyAlignment="1">
      <alignment wrapText="1"/>
    </xf>
    <xf numFmtId="0" fontId="15" fillId="14" borderId="59" xfId="0" applyFont="1" applyFill="1" applyBorder="1" applyAlignment="1">
      <alignment horizontal="center" wrapText="1"/>
    </xf>
    <xf numFmtId="44" fontId="15" fillId="14" borderId="59" xfId="0" applyNumberFormat="1" applyFont="1" applyFill="1" applyBorder="1" applyAlignment="1">
      <alignment wrapText="1"/>
    </xf>
    <xf numFmtId="44" fontId="15" fillId="14" borderId="60" xfId="0" applyNumberFormat="1" applyFont="1" applyFill="1" applyBorder="1" applyAlignment="1">
      <alignment horizontal="right" vertical="center" wrapText="1"/>
    </xf>
    <xf numFmtId="44" fontId="15" fillId="14" borderId="61" xfId="0" applyNumberFormat="1" applyFont="1" applyFill="1" applyBorder="1" applyAlignment="1">
      <alignment vertical="center" wrapText="1"/>
    </xf>
    <xf numFmtId="44" fontId="15" fillId="0" borderId="47" xfId="0" applyNumberFormat="1" applyFont="1" applyBorder="1" applyAlignment="1">
      <alignment vertical="center" wrapText="1"/>
    </xf>
    <xf numFmtId="0" fontId="15" fillId="7" borderId="0" xfId="0" applyFont="1" applyFill="1" applyAlignment="1">
      <alignment horizontal="center" wrapText="1"/>
    </xf>
    <xf numFmtId="0" fontId="15" fillId="7" borderId="0" xfId="0" applyFont="1" applyFill="1" applyAlignment="1">
      <alignment wrapText="1"/>
    </xf>
    <xf numFmtId="44" fontId="15" fillId="7" borderId="0" xfId="0" applyNumberFormat="1" applyFont="1" applyFill="1" applyAlignment="1">
      <alignment wrapText="1"/>
    </xf>
    <xf numFmtId="44" fontId="15" fillId="0" borderId="0" xfId="0" applyNumberFormat="1" applyFont="1" applyAlignment="1">
      <alignment wrapText="1"/>
    </xf>
    <xf numFmtId="0" fontId="14" fillId="0" borderId="63" xfId="0" applyFont="1" applyBorder="1" applyAlignment="1">
      <alignment horizontal="center" vertical="center" wrapText="1"/>
    </xf>
    <xf numFmtId="0" fontId="14" fillId="0" borderId="1" xfId="0" applyFont="1" applyBorder="1" applyAlignment="1">
      <alignment horizontal="center" vertical="center" wrapText="1"/>
    </xf>
    <xf numFmtId="0" fontId="14" fillId="7" borderId="1" xfId="0" applyFont="1" applyFill="1" applyBorder="1" applyAlignment="1">
      <alignment horizontal="center" vertical="center" wrapText="1"/>
    </xf>
    <xf numFmtId="0" fontId="14" fillId="7" borderId="64" xfId="0" applyFont="1" applyFill="1" applyBorder="1" applyAlignment="1">
      <alignment horizontal="center" vertical="center" wrapText="1"/>
    </xf>
    <xf numFmtId="0" fontId="14" fillId="7" borderId="65" xfId="0" applyFont="1" applyFill="1" applyBorder="1" applyAlignment="1">
      <alignment horizontal="center" vertical="center" wrapText="1"/>
    </xf>
    <xf numFmtId="0" fontId="15" fillId="16" borderId="53" xfId="0" applyFont="1" applyFill="1" applyBorder="1" applyAlignment="1">
      <alignment horizontal="center" vertical="center" wrapText="1"/>
    </xf>
    <xf numFmtId="0" fontId="15" fillId="16" borderId="3" xfId="0" applyFont="1" applyFill="1" applyBorder="1" applyAlignment="1">
      <alignment vertical="center" wrapText="1"/>
    </xf>
    <xf numFmtId="0" fontId="15" fillId="16" borderId="3" xfId="0" applyFont="1" applyFill="1" applyBorder="1" applyAlignment="1">
      <alignment horizontal="center" vertical="center" wrapText="1"/>
    </xf>
    <xf numFmtId="44" fontId="15" fillId="16" borderId="3" xfId="0" applyNumberFormat="1" applyFont="1" applyFill="1" applyBorder="1" applyAlignment="1">
      <alignment vertical="center" wrapText="1"/>
    </xf>
    <xf numFmtId="44" fontId="15" fillId="16" borderId="66" xfId="0" applyNumberFormat="1" applyFont="1" applyFill="1" applyBorder="1" applyAlignment="1">
      <alignment horizontal="right" vertical="center" wrapText="1"/>
    </xf>
    <xf numFmtId="44" fontId="15" fillId="16" borderId="67" xfId="0" applyNumberFormat="1" applyFont="1" applyFill="1" applyBorder="1" applyAlignment="1">
      <alignment vertical="center" wrapText="1"/>
    </xf>
    <xf numFmtId="0" fontId="15" fillId="16" borderId="3" xfId="0" applyFont="1" applyFill="1" applyBorder="1" applyAlignment="1">
      <alignment vertical="center"/>
    </xf>
    <xf numFmtId="0" fontId="15" fillId="16" borderId="3" xfId="0" applyFont="1" applyFill="1" applyBorder="1" applyAlignment="1">
      <alignment horizontal="right" vertical="center" wrapText="1"/>
    </xf>
    <xf numFmtId="44" fontId="14" fillId="0" borderId="68" xfId="0" applyNumberFormat="1" applyFont="1" applyBorder="1" applyAlignment="1">
      <alignment horizontal="right" vertical="top" wrapText="1"/>
    </xf>
    <xf numFmtId="44" fontId="15" fillId="0" borderId="69" xfId="0" applyNumberFormat="1" applyFont="1" applyBorder="1" applyAlignment="1">
      <alignment vertical="top" wrapText="1"/>
    </xf>
    <xf numFmtId="0" fontId="14" fillId="0" borderId="0" xfId="0" applyFont="1" applyAlignment="1">
      <alignment vertical="center" wrapText="1"/>
    </xf>
    <xf numFmtId="0" fontId="14" fillId="17" borderId="42" xfId="0" applyFont="1" applyFill="1" applyBorder="1" applyAlignment="1">
      <alignment horizontal="center" wrapText="1"/>
    </xf>
    <xf numFmtId="0" fontId="14" fillId="7" borderId="70" xfId="0" applyFont="1" applyFill="1" applyBorder="1" applyAlignment="1">
      <alignment horizontal="center" vertical="center" wrapText="1"/>
    </xf>
    <xf numFmtId="0" fontId="14" fillId="7" borderId="71" xfId="0" applyFont="1" applyFill="1" applyBorder="1" applyAlignment="1">
      <alignment horizontal="center" vertical="center" wrapText="1"/>
    </xf>
    <xf numFmtId="0" fontId="14" fillId="7" borderId="72" xfId="0" applyFont="1" applyFill="1" applyBorder="1" applyAlignment="1">
      <alignment horizontal="center" vertical="center" wrapText="1"/>
    </xf>
    <xf numFmtId="0" fontId="14" fillId="7" borderId="73" xfId="0" applyFont="1" applyFill="1" applyBorder="1" applyAlignment="1">
      <alignment horizontal="center" vertical="center" wrapText="1"/>
    </xf>
    <xf numFmtId="0" fontId="15" fillId="18" borderId="49" xfId="0" applyFont="1" applyFill="1" applyBorder="1" applyAlignment="1">
      <alignment horizontal="center" vertical="center" wrapText="1"/>
    </xf>
    <xf numFmtId="0" fontId="15" fillId="18" borderId="50" xfId="0" applyFont="1" applyFill="1" applyBorder="1" applyAlignment="1">
      <alignment vertical="center" wrapText="1"/>
    </xf>
    <xf numFmtId="0" fontId="15" fillId="18" borderId="50" xfId="0" applyFont="1" applyFill="1" applyBorder="1" applyAlignment="1">
      <alignment horizontal="center" vertical="center" wrapText="1"/>
    </xf>
    <xf numFmtId="44" fontId="15" fillId="18" borderId="50" xfId="0" applyNumberFormat="1" applyFont="1" applyFill="1" applyBorder="1" applyAlignment="1">
      <alignment vertical="center" wrapText="1"/>
    </xf>
    <xf numFmtId="44" fontId="15" fillId="18" borderId="51" xfId="0" applyNumberFormat="1" applyFont="1" applyFill="1" applyBorder="1" applyAlignment="1">
      <alignment horizontal="right" vertical="center" wrapText="1"/>
    </xf>
    <xf numFmtId="44" fontId="15" fillId="18" borderId="52" xfId="0" applyNumberFormat="1" applyFont="1" applyFill="1" applyBorder="1" applyAlignment="1">
      <alignment vertical="center" wrapText="1"/>
    </xf>
    <xf numFmtId="0" fontId="15" fillId="18" borderId="53" xfId="0" applyFont="1" applyFill="1" applyBorder="1" applyAlignment="1">
      <alignment horizontal="center" vertical="center" wrapText="1"/>
    </xf>
    <xf numFmtId="0" fontId="15" fillId="18" borderId="3" xfId="0" applyFont="1" applyFill="1" applyBorder="1" applyAlignment="1">
      <alignment vertical="center" wrapText="1"/>
    </xf>
    <xf numFmtId="0" fontId="15" fillId="18" borderId="3" xfId="0" applyFont="1" applyFill="1" applyBorder="1" applyAlignment="1">
      <alignment horizontal="center" vertical="center" wrapText="1"/>
    </xf>
    <xf numFmtId="44" fontId="15" fillId="18" borderId="3" xfId="0" applyNumberFormat="1" applyFont="1" applyFill="1" applyBorder="1" applyAlignment="1">
      <alignment vertical="center" wrapText="1"/>
    </xf>
    <xf numFmtId="44" fontId="15" fillId="18" borderId="12" xfId="0" applyNumberFormat="1" applyFont="1" applyFill="1" applyBorder="1" applyAlignment="1">
      <alignment horizontal="right" vertical="center" wrapText="1"/>
    </xf>
    <xf numFmtId="44" fontId="15" fillId="18" borderId="37" xfId="0" applyNumberFormat="1" applyFont="1" applyFill="1" applyBorder="1" applyAlignment="1">
      <alignment vertical="center" wrapText="1"/>
    </xf>
    <xf numFmtId="0" fontId="15" fillId="18" borderId="58" xfId="0" applyFont="1" applyFill="1" applyBorder="1" applyAlignment="1">
      <alignment horizontal="center" vertical="center" wrapText="1"/>
    </xf>
    <xf numFmtId="0" fontId="15" fillId="18" borderId="59" xfId="0" applyFont="1" applyFill="1" applyBorder="1" applyAlignment="1">
      <alignment vertical="center" wrapText="1"/>
    </xf>
    <xf numFmtId="0" fontId="15" fillId="18" borderId="59" xfId="0" applyFont="1" applyFill="1" applyBorder="1" applyAlignment="1">
      <alignment horizontal="center" vertical="center" wrapText="1"/>
    </xf>
    <xf numFmtId="44" fontId="15" fillId="18" borderId="59" xfId="0" applyNumberFormat="1" applyFont="1" applyFill="1" applyBorder="1" applyAlignment="1">
      <alignment vertical="center" wrapText="1"/>
    </xf>
    <xf numFmtId="44" fontId="15" fillId="18" borderId="60" xfId="0" applyNumberFormat="1" applyFont="1" applyFill="1" applyBorder="1" applyAlignment="1">
      <alignment horizontal="right" vertical="center" wrapText="1"/>
    </xf>
    <xf numFmtId="44" fontId="15" fillId="18" borderId="61" xfId="0" applyNumberFormat="1" applyFont="1" applyFill="1" applyBorder="1" applyAlignment="1">
      <alignment vertical="center" wrapText="1"/>
    </xf>
    <xf numFmtId="44" fontId="14" fillId="0" borderId="28" xfId="0" applyNumberFormat="1" applyFont="1" applyBorder="1" applyAlignment="1">
      <alignment horizontal="right" vertical="center" wrapText="1"/>
    </xf>
    <xf numFmtId="44" fontId="15" fillId="0" borderId="74" xfId="0" applyNumberFormat="1" applyFont="1" applyBorder="1" applyAlignment="1">
      <alignment wrapText="1"/>
    </xf>
    <xf numFmtId="0" fontId="15" fillId="4" borderId="5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center" vertical="center" wrapText="1"/>
    </xf>
    <xf numFmtId="44" fontId="15" fillId="4" borderId="3" xfId="0" applyNumberFormat="1" applyFont="1" applyFill="1" applyBorder="1" applyAlignment="1">
      <alignment horizontal="center" vertical="center" wrapText="1"/>
    </xf>
    <xf numFmtId="44" fontId="15" fillId="4" borderId="12" xfId="0" applyNumberFormat="1" applyFont="1" applyFill="1" applyBorder="1" applyAlignment="1">
      <alignment horizontal="right" vertical="center" wrapText="1"/>
    </xf>
    <xf numFmtId="44" fontId="15" fillId="4" borderId="37" xfId="0" applyNumberFormat="1" applyFont="1" applyFill="1" applyBorder="1" applyAlignment="1">
      <alignment vertical="center" wrapText="1"/>
    </xf>
    <xf numFmtId="0" fontId="15" fillId="4" borderId="3" xfId="0" applyFont="1" applyFill="1" applyBorder="1" applyAlignment="1">
      <alignment vertical="center" wrapText="1"/>
    </xf>
    <xf numFmtId="44" fontId="15" fillId="4" borderId="3" xfId="0" applyNumberFormat="1" applyFont="1" applyFill="1" applyBorder="1" applyAlignment="1">
      <alignment vertical="center" wrapText="1"/>
    </xf>
    <xf numFmtId="44" fontId="14" fillId="0" borderId="60" xfId="0" applyNumberFormat="1" applyFont="1" applyBorder="1" applyAlignment="1">
      <alignment horizontal="right" vertical="center" wrapText="1"/>
    </xf>
    <xf numFmtId="44" fontId="15" fillId="0" borderId="78" xfId="0" applyNumberFormat="1" applyFont="1" applyBorder="1" applyAlignment="1">
      <alignment wrapText="1"/>
    </xf>
    <xf numFmtId="44" fontId="14" fillId="0" borderId="0" xfId="0" applyNumberFormat="1" applyFont="1" applyAlignment="1">
      <alignment horizontal="right" vertical="center" wrapText="1"/>
    </xf>
    <xf numFmtId="44" fontId="14" fillId="20" borderId="0" xfId="0" applyNumberFormat="1" applyFont="1" applyFill="1" applyAlignment="1">
      <alignment horizontal="right" vertical="center" wrapText="1"/>
    </xf>
    <xf numFmtId="0" fontId="15" fillId="20" borderId="0" xfId="0" applyFont="1" applyFill="1" applyAlignment="1">
      <alignment wrapText="1"/>
    </xf>
    <xf numFmtId="0" fontId="15" fillId="21" borderId="63" xfId="0" applyFont="1" applyFill="1" applyBorder="1" applyAlignment="1">
      <alignment horizontal="center" wrapText="1"/>
    </xf>
    <xf numFmtId="0" fontId="15" fillId="21" borderId="1" xfId="0" applyFont="1" applyFill="1" applyBorder="1" applyAlignment="1">
      <alignment wrapText="1"/>
    </xf>
    <xf numFmtId="9" fontId="15" fillId="21" borderId="1" xfId="0" applyNumberFormat="1" applyFont="1" applyFill="1" applyBorder="1" applyAlignment="1">
      <alignment horizontal="center" wrapText="1"/>
    </xf>
    <xf numFmtId="6" fontId="15" fillId="21" borderId="64" xfId="0" applyNumberFormat="1" applyFont="1" applyFill="1" applyBorder="1" applyAlignment="1">
      <alignment horizontal="right" wrapText="1"/>
    </xf>
    <xf numFmtId="0" fontId="15" fillId="21" borderId="53" xfId="0" applyFont="1" applyFill="1" applyBorder="1" applyAlignment="1">
      <alignment horizontal="center" wrapText="1"/>
    </xf>
    <xf numFmtId="0" fontId="15" fillId="21" borderId="3" xfId="0" applyFont="1" applyFill="1" applyBorder="1" applyAlignment="1">
      <alignment wrapText="1"/>
    </xf>
    <xf numFmtId="0" fontId="15" fillId="21" borderId="3" xfId="0" applyFont="1" applyFill="1" applyBorder="1" applyAlignment="1">
      <alignment horizontal="center" wrapText="1"/>
    </xf>
    <xf numFmtId="6" fontId="15" fillId="21" borderId="66" xfId="0" applyNumberFormat="1" applyFont="1" applyFill="1" applyBorder="1" applyAlignment="1">
      <alignment horizontal="right" wrapText="1"/>
    </xf>
    <xf numFmtId="9" fontId="15" fillId="21" borderId="3" xfId="0" applyNumberFormat="1" applyFont="1" applyFill="1" applyBorder="1" applyAlignment="1">
      <alignment horizontal="center" wrapText="1"/>
    </xf>
    <xf numFmtId="10" fontId="15" fillId="21" borderId="3" xfId="0" applyNumberFormat="1" applyFont="1" applyFill="1" applyBorder="1" applyAlignment="1">
      <alignment horizontal="center" wrapText="1"/>
    </xf>
    <xf numFmtId="0" fontId="15" fillId="21" borderId="58" xfId="0" applyFont="1" applyFill="1" applyBorder="1" applyAlignment="1">
      <alignment horizontal="center" wrapText="1"/>
    </xf>
    <xf numFmtId="0" fontId="15" fillId="21" borderId="59" xfId="0" applyFont="1" applyFill="1" applyBorder="1" applyAlignment="1">
      <alignment wrapText="1"/>
    </xf>
    <xf numFmtId="10" fontId="15" fillId="21" borderId="59" xfId="0" applyNumberFormat="1" applyFont="1" applyFill="1" applyBorder="1" applyAlignment="1">
      <alignment horizontal="center" wrapText="1"/>
    </xf>
    <xf numFmtId="6" fontId="15" fillId="21" borderId="68" xfId="0" applyNumberFormat="1" applyFont="1" applyFill="1" applyBorder="1" applyAlignment="1">
      <alignment horizontal="right" wrapText="1"/>
    </xf>
    <xf numFmtId="6" fontId="14" fillId="0" borderId="79" xfId="0" applyNumberFormat="1" applyFont="1" applyBorder="1" applyAlignment="1">
      <alignment horizontal="right" vertical="top" wrapText="1"/>
    </xf>
    <xf numFmtId="0" fontId="14" fillId="0" borderId="0" xfId="0" applyFont="1" applyAlignment="1">
      <alignment horizontal="right" vertical="top" wrapText="1"/>
    </xf>
    <xf numFmtId="6" fontId="14" fillId="0" borderId="0" xfId="0" applyNumberFormat="1" applyFont="1" applyAlignment="1">
      <alignment horizontal="right" vertical="top" wrapText="1"/>
    </xf>
    <xf numFmtId="0" fontId="14" fillId="0" borderId="16" xfId="0" applyFont="1" applyBorder="1" applyAlignment="1">
      <alignment horizontal="right" vertical="top" wrapText="1"/>
    </xf>
    <xf numFmtId="44" fontId="14" fillId="22" borderId="18" xfId="0" applyNumberFormat="1" applyFont="1" applyFill="1" applyBorder="1" applyAlignment="1">
      <alignment horizontal="right" wrapText="1"/>
    </xf>
    <xf numFmtId="0" fontId="14" fillId="0" borderId="0" xfId="0" applyFont="1" applyAlignment="1">
      <alignment horizontal="right" wrapText="1"/>
    </xf>
    <xf numFmtId="44" fontId="14" fillId="0" borderId="0" xfId="0" applyNumberFormat="1" applyFont="1" applyAlignment="1">
      <alignment horizontal="right" wrapText="1"/>
    </xf>
    <xf numFmtId="0" fontId="14" fillId="0" borderId="23" xfId="0" applyFont="1" applyBorder="1" applyAlignment="1">
      <alignment horizontal="right" vertical="top" wrapText="1"/>
    </xf>
    <xf numFmtId="0" fontId="14" fillId="0" borderId="24" xfId="0" applyFont="1" applyBorder="1" applyAlignment="1">
      <alignment horizontal="right" wrapText="1"/>
    </xf>
    <xf numFmtId="44" fontId="14" fillId="0" borderId="25" xfId="0" applyNumberFormat="1" applyFont="1" applyBorder="1" applyAlignment="1">
      <alignment horizontal="right" wrapText="1"/>
    </xf>
    <xf numFmtId="0" fontId="14" fillId="23" borderId="16" xfId="0" applyFont="1" applyFill="1" applyBorder="1" applyAlignment="1">
      <alignment horizontal="center" wrapText="1"/>
    </xf>
    <xf numFmtId="0" fontId="15" fillId="24" borderId="49" xfId="0" applyFont="1" applyFill="1" applyBorder="1" applyAlignment="1">
      <alignment horizontal="center" vertical="center" wrapText="1"/>
    </xf>
    <xf numFmtId="0" fontId="15" fillId="24" borderId="50" xfId="0" applyFont="1" applyFill="1" applyBorder="1" applyAlignment="1">
      <alignment vertical="center" wrapText="1"/>
    </xf>
    <xf numFmtId="9" fontId="15" fillId="24" borderId="50" xfId="0" applyNumberFormat="1" applyFont="1" applyFill="1" applyBorder="1" applyAlignment="1">
      <alignment vertical="center" wrapText="1"/>
    </xf>
    <xf numFmtId="44" fontId="15" fillId="24" borderId="80" xfId="0" applyNumberFormat="1" applyFont="1" applyFill="1" applyBorder="1" applyAlignment="1">
      <alignment horizontal="right" vertical="center" wrapText="1"/>
    </xf>
    <xf numFmtId="0" fontId="18" fillId="7" borderId="0" xfId="0" applyFont="1" applyFill="1" applyAlignment="1">
      <alignment wrapText="1"/>
    </xf>
    <xf numFmtId="0" fontId="15" fillId="24" borderId="58" xfId="0" applyFont="1" applyFill="1" applyBorder="1" applyAlignment="1">
      <alignment horizontal="center" vertical="center" wrapText="1"/>
    </xf>
    <xf numFmtId="0" fontId="15" fillId="24" borderId="59" xfId="0" applyFont="1" applyFill="1" applyBorder="1" applyAlignment="1">
      <alignment vertical="center" wrapText="1"/>
    </xf>
    <xf numFmtId="10" fontId="15" fillId="24" borderId="59" xfId="0" applyNumberFormat="1" applyFont="1" applyFill="1" applyBorder="1" applyAlignment="1">
      <alignment vertical="center" wrapText="1"/>
    </xf>
    <xf numFmtId="6" fontId="15" fillId="24" borderId="68" xfId="0" applyNumberFormat="1" applyFont="1" applyFill="1" applyBorder="1" applyAlignment="1">
      <alignment horizontal="right" vertical="center" wrapText="1"/>
    </xf>
    <xf numFmtId="10" fontId="15" fillId="0" borderId="0" xfId="0" applyNumberFormat="1" applyFont="1" applyAlignment="1">
      <alignment vertical="center" wrapText="1"/>
    </xf>
    <xf numFmtId="6" fontId="15" fillId="0" borderId="0" xfId="0" applyNumberFormat="1" applyFont="1" applyAlignment="1">
      <alignment horizontal="right" vertical="center" wrapText="1"/>
    </xf>
    <xf numFmtId="44" fontId="14" fillId="25" borderId="79" xfId="0" applyNumberFormat="1" applyFont="1" applyFill="1" applyBorder="1" applyAlignment="1">
      <alignment horizontal="right" wrapText="1"/>
    </xf>
    <xf numFmtId="0" fontId="15" fillId="0" borderId="0" xfId="0" applyFont="1" applyAlignment="1">
      <alignment horizontal="center" wrapText="1"/>
    </xf>
    <xf numFmtId="6" fontId="14" fillId="26" borderId="79" xfId="0" applyNumberFormat="1" applyFont="1" applyFill="1" applyBorder="1" applyAlignment="1">
      <alignment horizontal="right" wrapText="1"/>
    </xf>
    <xf numFmtId="10" fontId="15" fillId="7" borderId="0" xfId="0" applyNumberFormat="1" applyFont="1" applyFill="1" applyAlignment="1">
      <alignment horizontal="right" wrapText="1"/>
    </xf>
    <xf numFmtId="0" fontId="15" fillId="0" borderId="0" xfId="0" applyFont="1" applyAlignment="1">
      <alignment horizontal="center" vertical="top" wrapText="1"/>
    </xf>
    <xf numFmtId="0" fontId="15" fillId="0" borderId="0" xfId="0" applyFont="1" applyAlignment="1">
      <alignment vertical="top" wrapText="1"/>
    </xf>
    <xf numFmtId="164" fontId="14" fillId="27" borderId="79" xfId="0" applyNumberFormat="1" applyFont="1" applyFill="1" applyBorder="1" applyAlignment="1">
      <alignment horizontal="right" wrapText="1"/>
    </xf>
    <xf numFmtId="0" fontId="14" fillId="0" borderId="42" xfId="0" applyFont="1" applyBorder="1" applyAlignment="1">
      <alignment horizontal="center" wrapText="1"/>
    </xf>
    <xf numFmtId="9" fontId="15" fillId="0" borderId="43" xfId="0" applyNumberFormat="1" applyFont="1" applyBorder="1" applyAlignment="1">
      <alignment horizontal="center" wrapText="1"/>
    </xf>
    <xf numFmtId="0" fontId="15" fillId="0" borderId="43" xfId="0" applyFont="1" applyBorder="1" applyAlignment="1">
      <alignment wrapText="1"/>
    </xf>
    <xf numFmtId="0" fontId="15" fillId="0" borderId="62" xfId="0" applyFont="1" applyBorder="1" applyAlignment="1">
      <alignment wrapText="1"/>
    </xf>
    <xf numFmtId="0" fontId="15" fillId="0" borderId="49" xfId="0" applyFont="1" applyBorder="1" applyAlignment="1">
      <alignment vertical="top" wrapText="1"/>
    </xf>
    <xf numFmtId="0" fontId="15" fillId="0" borderId="50" xfId="0" applyFont="1" applyBorder="1" applyAlignment="1">
      <alignment horizontal="center" vertical="top" wrapText="1"/>
    </xf>
    <xf numFmtId="0" fontId="15" fillId="0" borderId="50" xfId="0" applyFont="1" applyBorder="1" applyAlignment="1">
      <alignment vertical="top" wrapText="1"/>
    </xf>
    <xf numFmtId="0" fontId="15" fillId="0" borderId="80" xfId="0" applyFont="1" applyBorder="1" applyAlignment="1">
      <alignment wrapText="1"/>
    </xf>
    <xf numFmtId="0" fontId="14" fillId="0" borderId="53" xfId="0" applyFont="1" applyBorder="1" applyAlignment="1">
      <alignment horizontal="center" vertical="top" wrapText="1"/>
    </xf>
    <xf numFmtId="0" fontId="14" fillId="0" borderId="3" xfId="0" applyFont="1" applyBorder="1" applyAlignment="1">
      <alignment horizontal="center" vertical="top" wrapText="1"/>
    </xf>
    <xf numFmtId="0" fontId="14" fillId="0" borderId="66" xfId="0" applyFont="1" applyBorder="1" applyAlignment="1">
      <alignment horizontal="center" wrapText="1"/>
    </xf>
    <xf numFmtId="0" fontId="15" fillId="0" borderId="53" xfId="0" applyFont="1" applyBorder="1" applyAlignment="1">
      <alignment horizontal="center" wrapText="1"/>
    </xf>
    <xf numFmtId="0" fontId="15" fillId="0" borderId="3" xfId="0" applyFont="1" applyBorder="1" applyAlignment="1">
      <alignment horizontal="center" wrapText="1"/>
    </xf>
    <xf numFmtId="0" fontId="15" fillId="0" borderId="66" xfId="0" applyFont="1" applyBorder="1" applyAlignment="1">
      <alignment horizontal="center" wrapText="1"/>
    </xf>
    <xf numFmtId="9" fontId="15" fillId="0" borderId="53" xfId="0" applyNumberFormat="1" applyFont="1" applyBorder="1" applyAlignment="1">
      <alignment horizontal="center" wrapText="1"/>
    </xf>
    <xf numFmtId="6" fontId="15" fillId="0" borderId="3" xfId="0" applyNumberFormat="1" applyFont="1" applyBorder="1" applyAlignment="1">
      <alignment horizontal="center" wrapText="1"/>
    </xf>
    <xf numFmtId="8" fontId="15" fillId="0" borderId="3" xfId="0" applyNumberFormat="1" applyFont="1" applyBorder="1" applyAlignment="1">
      <alignment horizontal="center" wrapText="1"/>
    </xf>
    <xf numFmtId="9" fontId="15" fillId="0" borderId="58" xfId="0" applyNumberFormat="1" applyFont="1" applyBorder="1" applyAlignment="1">
      <alignment horizontal="center" wrapText="1"/>
    </xf>
    <xf numFmtId="6" fontId="15" fillId="0" borderId="59" xfId="0" applyNumberFormat="1" applyFont="1" applyBorder="1" applyAlignment="1">
      <alignment horizontal="center" wrapText="1"/>
    </xf>
    <xf numFmtId="0" fontId="0" fillId="0" borderId="0" xfId="0" applyAlignment="1">
      <alignment horizontal="center"/>
    </xf>
    <xf numFmtId="0" fontId="10" fillId="0" borderId="3" xfId="0" applyFont="1" applyBorder="1" applyAlignment="1">
      <alignment horizontal="center" vertical="center"/>
    </xf>
    <xf numFmtId="0" fontId="10" fillId="0" borderId="3" xfId="2" applyFont="1" applyBorder="1" applyAlignment="1" applyProtection="1">
      <alignment horizontal="center" vertical="center"/>
    </xf>
    <xf numFmtId="0" fontId="20" fillId="0" borderId="3" xfId="0" applyFont="1" applyBorder="1" applyAlignment="1">
      <alignment vertical="top" wrapText="1"/>
    </xf>
    <xf numFmtId="0" fontId="20" fillId="0" borderId="3" xfId="0" applyFont="1" applyBorder="1" applyAlignment="1">
      <alignment vertical="top"/>
    </xf>
    <xf numFmtId="0" fontId="10" fillId="0" borderId="3" xfId="0" applyFont="1" applyBorder="1" applyAlignment="1">
      <alignment horizontal="center" vertical="center" wrapText="1"/>
    </xf>
    <xf numFmtId="0" fontId="21" fillId="0" borderId="3" xfId="2" applyFont="1" applyBorder="1" applyAlignment="1" applyProtection="1">
      <alignment vertical="top" wrapText="1"/>
    </xf>
    <xf numFmtId="0" fontId="0" fillId="0" borderId="0" xfId="0" applyAlignment="1">
      <alignment wrapText="1"/>
    </xf>
    <xf numFmtId="7" fontId="6" fillId="2" borderId="1" xfId="0" applyNumberFormat="1" applyFont="1" applyFill="1" applyBorder="1" applyAlignment="1" applyProtection="1">
      <alignment horizontal="center" vertical="center" wrapText="1"/>
      <protection locked="0"/>
    </xf>
    <xf numFmtId="7" fontId="6" fillId="0" borderId="1" xfId="0" applyNumberFormat="1" applyFont="1" applyBorder="1" applyAlignment="1">
      <alignment horizontal="right" vertical="center" wrapText="1"/>
    </xf>
    <xf numFmtId="0" fontId="4" fillId="0" borderId="0" xfId="0" applyFont="1" applyAlignment="1">
      <alignment horizontal="left" vertical="top" wrapText="1"/>
    </xf>
    <xf numFmtId="0" fontId="22" fillId="0" borderId="0" xfId="0" applyFont="1" applyAlignment="1">
      <alignment horizontal="center"/>
    </xf>
    <xf numFmtId="0" fontId="19" fillId="0" borderId="3" xfId="0" applyFont="1" applyBorder="1" applyAlignment="1">
      <alignment vertical="top" wrapText="1"/>
    </xf>
    <xf numFmtId="7" fontId="6" fillId="0" borderId="11" xfId="0" applyNumberFormat="1" applyFont="1" applyBorder="1" applyAlignment="1">
      <alignment horizontal="right" vertical="center" wrapText="1"/>
    </xf>
    <xf numFmtId="7" fontId="6" fillId="0" borderId="12" xfId="0" applyNumberFormat="1" applyFont="1" applyBorder="1" applyAlignment="1">
      <alignment horizontal="right" vertical="center" wrapText="1"/>
    </xf>
    <xf numFmtId="7" fontId="2" fillId="0" borderId="3" xfId="0" applyNumberFormat="1" applyFont="1" applyBorder="1" applyAlignment="1">
      <alignment horizontal="right" vertical="center" wrapText="1"/>
    </xf>
    <xf numFmtId="9" fontId="6" fillId="2" borderId="3" xfId="3" applyFont="1" applyFill="1" applyBorder="1" applyAlignment="1" applyProtection="1">
      <alignment horizontal="center" vertical="center" wrapText="1"/>
      <protection locked="0"/>
    </xf>
    <xf numFmtId="0" fontId="24" fillId="0" borderId="11" xfId="0" applyFont="1" applyBorder="1" applyAlignment="1">
      <alignment vertical="top" wrapText="1"/>
    </xf>
    <xf numFmtId="0" fontId="24" fillId="0" borderId="15" xfId="0" applyFont="1" applyBorder="1" applyAlignment="1">
      <alignment vertical="top" wrapText="1"/>
    </xf>
    <xf numFmtId="7" fontId="2" fillId="0" borderId="1" xfId="0" applyNumberFormat="1" applyFont="1" applyBorder="1" applyAlignment="1">
      <alignment horizontal="right" vertical="center" wrapText="1"/>
    </xf>
    <xf numFmtId="0" fontId="20" fillId="0" borderId="3" xfId="0" applyFont="1" applyBorder="1" applyAlignment="1">
      <alignment horizontal="left" vertical="top" wrapText="1"/>
    </xf>
    <xf numFmtId="0" fontId="20" fillId="0" borderId="0" xfId="0" applyFont="1" applyAlignment="1">
      <alignment horizontal="left" vertical="top" wrapText="1"/>
    </xf>
    <xf numFmtId="0" fontId="21" fillId="0" borderId="5" xfId="2" applyFont="1" applyBorder="1" applyAlignment="1" applyProtection="1">
      <alignment horizontal="left" vertical="top" wrapText="1"/>
    </xf>
    <xf numFmtId="0" fontId="21" fillId="0" borderId="1" xfId="2" applyFont="1" applyBorder="1" applyAlignment="1" applyProtection="1">
      <alignment horizontal="left" vertical="top" wrapText="1"/>
    </xf>
    <xf numFmtId="0" fontId="20" fillId="0" borderId="5" xfId="0" applyFont="1" applyBorder="1" applyAlignment="1">
      <alignment horizontal="left" vertical="top" wrapText="1"/>
    </xf>
    <xf numFmtId="0" fontId="20" fillId="0" borderId="1" xfId="0" applyFont="1" applyBorder="1" applyAlignment="1">
      <alignment horizontal="left" vertical="top"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top" wrapText="1"/>
    </xf>
    <xf numFmtId="0" fontId="6" fillId="3" borderId="14" xfId="0" applyFont="1" applyFill="1" applyBorder="1" applyAlignment="1">
      <alignment horizontal="center" vertical="top"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2" fillId="3" borderId="3" xfId="0" applyFont="1" applyFill="1" applyBorder="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0" fontId="10" fillId="0" borderId="10" xfId="0" applyFont="1" applyBorder="1" applyAlignment="1">
      <alignment horizontal="center"/>
    </xf>
    <xf numFmtId="0" fontId="10" fillId="0" borderId="0" xfId="0" applyFont="1" applyAlignment="1">
      <alignment horizontal="center"/>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19" fillId="0" borderId="3" xfId="0" applyFont="1" applyBorder="1" applyAlignment="1">
      <alignment horizontal="left" vertical="top"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right" vertical="center" wrapText="1"/>
    </xf>
    <xf numFmtId="0" fontId="2" fillId="0" borderId="3" xfId="0" applyFont="1" applyBorder="1" applyAlignment="1">
      <alignmen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 fillId="0" borderId="3" xfId="0" applyFont="1" applyBorder="1" applyAlignment="1">
      <alignment horizontal="right" vertical="top" wrapText="1"/>
    </xf>
    <xf numFmtId="0" fontId="0" fillId="0" borderId="3" xfId="0" applyBorder="1" applyAlignment="1">
      <alignment horizontal="right" vertical="top" wrapText="1"/>
    </xf>
    <xf numFmtId="0" fontId="6"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8" xfId="0" applyFont="1" applyFill="1" applyBorder="1" applyAlignment="1">
      <alignment horizontal="center" vertical="top" wrapText="1"/>
    </xf>
    <xf numFmtId="0" fontId="2" fillId="0" borderId="3" xfId="0" applyFont="1" applyBorder="1" applyAlignment="1">
      <alignment horizontal="right" vertical="center" wrapText="1"/>
    </xf>
    <xf numFmtId="0" fontId="6" fillId="3" borderId="12" xfId="0" applyFont="1" applyFill="1" applyBorder="1" applyAlignment="1">
      <alignment horizontal="center"/>
    </xf>
    <xf numFmtId="0" fontId="6" fillId="3" borderId="13" xfId="0" applyFont="1" applyFill="1" applyBorder="1" applyAlignment="1">
      <alignment horizontal="center"/>
    </xf>
    <xf numFmtId="0" fontId="6" fillId="3" borderId="8" xfId="0" applyFont="1" applyFill="1" applyBorder="1" applyAlignment="1">
      <alignment horizontal="center"/>
    </xf>
    <xf numFmtId="0" fontId="0" fillId="0" borderId="3" xfId="0" applyBorder="1" applyAlignment="1">
      <alignment horizontal="left" vertical="top" wrapText="1"/>
    </xf>
    <xf numFmtId="0" fontId="4" fillId="0" borderId="12" xfId="0" applyFont="1" applyBorder="1" applyAlignment="1">
      <alignment horizontal="right" vertical="center" wrapText="1"/>
    </xf>
    <xf numFmtId="0" fontId="2" fillId="0" borderId="13" xfId="0" applyFont="1" applyBorder="1" applyAlignment="1">
      <alignment horizontal="right"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4" fillId="0" borderId="0" xfId="0" applyFont="1" applyAlignment="1">
      <alignment horizontal="right" vertical="top" wrapText="1"/>
    </xf>
    <xf numFmtId="0" fontId="14" fillId="0" borderId="42" xfId="0" applyFont="1" applyBorder="1" applyAlignment="1">
      <alignment horizontal="center" vertical="top" wrapText="1"/>
    </xf>
    <xf numFmtId="0" fontId="14" fillId="0" borderId="43" xfId="0" applyFont="1" applyBorder="1" applyAlignment="1">
      <alignment horizontal="center" vertical="top" wrapText="1"/>
    </xf>
    <xf numFmtId="0" fontId="14" fillId="0" borderId="62" xfId="0" applyFont="1" applyBorder="1" applyAlignment="1">
      <alignment horizontal="center" vertical="top" wrapText="1"/>
    </xf>
    <xf numFmtId="0" fontId="14" fillId="23" borderId="17" xfId="0" applyFont="1" applyFill="1" applyBorder="1" applyAlignment="1">
      <alignment horizontal="center" wrapText="1"/>
    </xf>
    <xf numFmtId="0" fontId="14" fillId="23" borderId="18" xfId="0" applyFont="1" applyFill="1" applyBorder="1" applyAlignment="1">
      <alignment horizontal="center" wrapText="1"/>
    </xf>
    <xf numFmtId="0" fontId="15" fillId="24" borderId="50" xfId="0" applyFont="1" applyFill="1" applyBorder="1" applyAlignment="1">
      <alignment vertical="center" wrapText="1"/>
    </xf>
    <xf numFmtId="0" fontId="15" fillId="24" borderId="59" xfId="0" applyFont="1" applyFill="1" applyBorder="1" applyAlignment="1">
      <alignment vertical="center" wrapText="1"/>
    </xf>
    <xf numFmtId="0" fontId="15" fillId="0" borderId="0" xfId="0" applyFont="1" applyAlignment="1">
      <alignment wrapText="1"/>
    </xf>
    <xf numFmtId="0" fontId="14" fillId="0" borderId="0" xfId="0" applyFont="1" applyAlignment="1">
      <alignment horizontal="right" wrapText="1"/>
    </xf>
    <xf numFmtId="0" fontId="14" fillId="0" borderId="75" xfId="0" applyFont="1" applyBorder="1" applyAlignment="1">
      <alignment horizontal="right" vertical="center" wrapText="1"/>
    </xf>
    <xf numFmtId="0" fontId="14" fillId="0" borderId="76" xfId="0" applyFont="1" applyBorder="1" applyAlignment="1">
      <alignment horizontal="right" vertical="center" wrapText="1"/>
    </xf>
    <xf numFmtId="0" fontId="14" fillId="0" borderId="77" xfId="0" applyFont="1" applyBorder="1" applyAlignment="1">
      <alignment horizontal="right" vertical="center" wrapText="1"/>
    </xf>
    <xf numFmtId="0" fontId="14" fillId="20" borderId="0" xfId="0" applyFont="1" applyFill="1" applyAlignment="1">
      <alignment horizontal="right" vertical="center" wrapText="1"/>
    </xf>
    <xf numFmtId="0" fontId="14" fillId="17" borderId="43" xfId="0" applyFont="1" applyFill="1" applyBorder="1" applyAlignment="1">
      <alignment horizontal="center" wrapText="1"/>
    </xf>
    <xf numFmtId="0" fontId="14" fillId="17" borderId="62" xfId="0" applyFont="1" applyFill="1" applyBorder="1" applyAlignment="1">
      <alignment horizontal="center" wrapText="1"/>
    </xf>
    <xf numFmtId="0" fontId="14" fillId="0" borderId="42" xfId="0" applyFont="1" applyBorder="1" applyAlignment="1">
      <alignment horizontal="right" vertical="top" wrapText="1"/>
    </xf>
    <xf numFmtId="0" fontId="14" fillId="0" borderId="43" xfId="0" applyFont="1" applyBorder="1" applyAlignment="1">
      <alignment horizontal="right" vertical="top" wrapText="1"/>
    </xf>
    <xf numFmtId="0" fontId="14" fillId="0" borderId="62" xfId="0" applyFont="1" applyBorder="1" applyAlignment="1">
      <alignment horizontal="right" vertical="top" wrapText="1"/>
    </xf>
    <xf numFmtId="0" fontId="14" fillId="0" borderId="17" xfId="0" applyFont="1" applyBorder="1" applyAlignment="1">
      <alignment horizontal="right" wrapText="1"/>
    </xf>
    <xf numFmtId="0" fontId="14" fillId="0" borderId="18" xfId="0" applyFont="1" applyBorder="1" applyAlignment="1">
      <alignment horizontal="right" wrapText="1"/>
    </xf>
    <xf numFmtId="0" fontId="14" fillId="0" borderId="42" xfId="0" applyFont="1" applyBorder="1" applyAlignment="1">
      <alignment horizontal="right" vertical="center" wrapText="1"/>
    </xf>
    <xf numFmtId="0" fontId="14" fillId="0" borderId="43" xfId="0" applyFont="1" applyBorder="1" applyAlignment="1">
      <alignment horizontal="right" vertical="center" wrapText="1"/>
    </xf>
    <xf numFmtId="0" fontId="14" fillId="15" borderId="42" xfId="0" applyFont="1" applyFill="1" applyBorder="1" applyAlignment="1">
      <alignment horizontal="center" wrapText="1"/>
    </xf>
    <xf numFmtId="0" fontId="14" fillId="15" borderId="43" xfId="0" applyFont="1" applyFill="1" applyBorder="1" applyAlignment="1">
      <alignment horizontal="center" wrapText="1"/>
    </xf>
    <xf numFmtId="0" fontId="14" fillId="15" borderId="62" xfId="0" applyFont="1" applyFill="1" applyBorder="1" applyAlignment="1">
      <alignment horizontal="center" wrapText="1"/>
    </xf>
    <xf numFmtId="0" fontId="14" fillId="0" borderId="58" xfId="0" applyFont="1" applyBorder="1" applyAlignment="1">
      <alignment horizontal="right" vertical="top" wrapText="1"/>
    </xf>
    <xf numFmtId="0" fontId="14" fillId="0" borderId="59" xfId="0" applyFont="1" applyBorder="1" applyAlignment="1">
      <alignment horizontal="right" vertical="top" wrapText="1"/>
    </xf>
    <xf numFmtId="0" fontId="14" fillId="17" borderId="42" xfId="0" applyFont="1" applyFill="1" applyBorder="1" applyAlignment="1">
      <alignment horizontal="center" wrapText="1"/>
    </xf>
    <xf numFmtId="0" fontId="14" fillId="17" borderId="57" xfId="0" applyFont="1" applyFill="1" applyBorder="1" applyAlignment="1">
      <alignment horizontal="center" wrapText="1"/>
    </xf>
    <xf numFmtId="0" fontId="14" fillId="0" borderId="16"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55" xfId="0" applyFont="1" applyBorder="1" applyAlignment="1">
      <alignment horizontal="right" vertical="center" wrapText="1"/>
    </xf>
    <xf numFmtId="0" fontId="14" fillId="19" borderId="16" xfId="0" applyFont="1" applyFill="1" applyBorder="1" applyAlignment="1">
      <alignment horizontal="center" vertical="center" wrapText="1"/>
    </xf>
    <xf numFmtId="0" fontId="14" fillId="19" borderId="17" xfId="0" applyFont="1" applyFill="1" applyBorder="1" applyAlignment="1">
      <alignment horizontal="center" vertical="center" wrapText="1"/>
    </xf>
    <xf numFmtId="0" fontId="14" fillId="19" borderId="46"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46" xfId="0" applyFont="1" applyFill="1" applyBorder="1" applyAlignment="1">
      <alignment horizontal="center" vertical="center" wrapText="1"/>
    </xf>
    <xf numFmtId="0" fontId="14" fillId="11" borderId="23"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4" fillId="11" borderId="25"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4" fillId="13" borderId="43" xfId="0" applyFont="1" applyFill="1" applyBorder="1" applyAlignment="1">
      <alignment horizontal="center" vertical="center" wrapText="1"/>
    </xf>
    <xf numFmtId="0" fontId="14" fillId="13" borderId="57" xfId="0" applyFont="1" applyFill="1" applyBorder="1" applyAlignment="1">
      <alignment horizontal="center" vertical="center"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7" fillId="0" borderId="0" xfId="0" applyFont="1" applyAlignment="1">
      <alignment horizontal="left" vertical="top" wrapText="1"/>
    </xf>
    <xf numFmtId="0" fontId="17" fillId="0" borderId="22" xfId="0" applyFont="1" applyBorder="1" applyAlignment="1">
      <alignment horizontal="left" vertical="top" wrapText="1"/>
    </xf>
    <xf numFmtId="0" fontId="17" fillId="0" borderId="24" xfId="0" applyFont="1" applyBorder="1" applyAlignment="1">
      <alignment horizontal="center" vertical="top" wrapText="1"/>
    </xf>
    <xf numFmtId="0" fontId="17" fillId="0" borderId="25" xfId="0" applyFont="1" applyBorder="1" applyAlignment="1">
      <alignment horizontal="center" vertical="top"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0" fillId="0" borderId="20" xfId="0" applyBorder="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zdot.gov/business/programs-and-partnerships/local-public-agency/project-initiation" TargetMode="External"/><Relationship Id="rId1" Type="http://schemas.openxmlformats.org/officeDocument/2006/relationships/hyperlink" Target="https://apps.azdot.gov/e2c2/HistoricalPric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DF73-DDF6-407B-8FB9-B6D4DA0F7E91}">
  <dimension ref="A2:F10"/>
  <sheetViews>
    <sheetView workbookViewId="0">
      <selection activeCell="C10" sqref="C10"/>
    </sheetView>
  </sheetViews>
  <sheetFormatPr defaultRowHeight="12.75" x14ac:dyDescent="0.2"/>
  <cols>
    <col min="1" max="1" width="28.28515625" customWidth="1"/>
    <col min="2" max="2" width="45.28515625" customWidth="1"/>
    <col min="3" max="3" width="39.5703125" style="280" customWidth="1"/>
  </cols>
  <sheetData>
    <row r="2" spans="1:6" ht="40.5" customHeight="1" x14ac:dyDescent="0.2">
      <c r="A2" s="294" t="s">
        <v>295</v>
      </c>
      <c r="B2" s="294"/>
      <c r="C2" s="294"/>
      <c r="D2" s="294"/>
      <c r="E2" s="294"/>
      <c r="F2" s="294"/>
    </row>
    <row r="5" spans="1:6" ht="15.75" x14ac:dyDescent="0.2">
      <c r="A5" s="274" t="s">
        <v>297</v>
      </c>
      <c r="B5" s="275" t="s">
        <v>298</v>
      </c>
      <c r="C5" s="278" t="s">
        <v>299</v>
      </c>
    </row>
    <row r="6" spans="1:6" ht="60" x14ac:dyDescent="0.2">
      <c r="A6" s="277" t="s">
        <v>296</v>
      </c>
      <c r="B6" s="276" t="s">
        <v>301</v>
      </c>
      <c r="C6" s="279" t="s">
        <v>300</v>
      </c>
    </row>
    <row r="7" spans="1:6" ht="38.25" customHeight="1" x14ac:dyDescent="0.2">
      <c r="A7" s="293" t="s">
        <v>302</v>
      </c>
      <c r="B7" s="297" t="s">
        <v>320</v>
      </c>
      <c r="C7" s="295" t="s">
        <v>319</v>
      </c>
    </row>
    <row r="8" spans="1:6" ht="30" x14ac:dyDescent="0.2">
      <c r="A8" s="293" t="s">
        <v>303</v>
      </c>
      <c r="B8" s="298"/>
      <c r="C8" s="296"/>
    </row>
    <row r="9" spans="1:6" ht="30" x14ac:dyDescent="0.2">
      <c r="A9" s="277" t="s">
        <v>304</v>
      </c>
      <c r="B9" s="276" t="s">
        <v>315</v>
      </c>
      <c r="C9" s="276" t="s">
        <v>316</v>
      </c>
    </row>
    <row r="10" spans="1:6" ht="30" x14ac:dyDescent="0.2">
      <c r="A10" s="277" t="s">
        <v>314</v>
      </c>
      <c r="B10" s="276" t="s">
        <v>318</v>
      </c>
      <c r="C10" s="276" t="s">
        <v>317</v>
      </c>
    </row>
  </sheetData>
  <mergeCells count="3">
    <mergeCell ref="A2:F2"/>
    <mergeCell ref="C7:C8"/>
    <mergeCell ref="B7:B8"/>
  </mergeCells>
  <hyperlinks>
    <hyperlink ref="C6" r:id="rId1" xr:uid="{AB558576-7956-4593-B084-45BCD9AF8F96}"/>
    <hyperlink ref="C7" r:id="rId2" xr:uid="{0908DCED-351A-4304-9A3F-62DE102FD8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3903-9E69-4CCB-B03F-076A89E23408}">
  <dimension ref="A1:G122"/>
  <sheetViews>
    <sheetView topLeftCell="A6" zoomScale="120" zoomScaleNormal="120" workbookViewId="0">
      <selection activeCell="K18" sqref="K18"/>
    </sheetView>
  </sheetViews>
  <sheetFormatPr defaultRowHeight="12.75" x14ac:dyDescent="0.2"/>
  <cols>
    <col min="1" max="1" width="39.42578125" customWidth="1"/>
    <col min="2" max="3" width="10.7109375" customWidth="1"/>
    <col min="4" max="4" width="13.28515625" customWidth="1"/>
    <col min="5" max="5" width="12.85546875" customWidth="1"/>
    <col min="6" max="6" width="15.85546875" customWidth="1"/>
    <col min="7" max="7" width="16" customWidth="1"/>
  </cols>
  <sheetData>
    <row r="1" spans="1:7" ht="21.75" customHeight="1" x14ac:dyDescent="0.25">
      <c r="A1" s="311" t="s">
        <v>113</v>
      </c>
      <c r="B1" s="312"/>
      <c r="C1" s="312"/>
      <c r="D1" s="312"/>
      <c r="E1" s="312"/>
      <c r="F1" s="312"/>
      <c r="G1" s="312"/>
    </row>
    <row r="2" spans="1:7" ht="39.75" customHeight="1" x14ac:dyDescent="0.2">
      <c r="A2" s="313" t="s">
        <v>311</v>
      </c>
      <c r="B2" s="314"/>
      <c r="C2" s="314"/>
      <c r="D2" s="314"/>
      <c r="E2" s="314"/>
      <c r="F2" s="314"/>
      <c r="G2" s="314"/>
    </row>
    <row r="3" spans="1:7" ht="84" customHeight="1" x14ac:dyDescent="0.2">
      <c r="A3" s="332" t="s">
        <v>313</v>
      </c>
      <c r="B3" s="333"/>
      <c r="C3" s="315" t="s">
        <v>312</v>
      </c>
      <c r="D3" s="315"/>
      <c r="E3" s="285" t="s">
        <v>308</v>
      </c>
      <c r="F3" s="315" t="s">
        <v>309</v>
      </c>
      <c r="G3" s="315"/>
    </row>
    <row r="4" spans="1:7" ht="11.25" customHeight="1" x14ac:dyDescent="0.3">
      <c r="A4" s="290"/>
      <c r="B4" s="291"/>
      <c r="C4" s="284" t="s">
        <v>307</v>
      </c>
      <c r="D4" s="284" t="s">
        <v>307</v>
      </c>
      <c r="E4" s="283"/>
      <c r="F4" s="284" t="s">
        <v>307</v>
      </c>
      <c r="G4" s="284" t="s">
        <v>307</v>
      </c>
    </row>
    <row r="5" spans="1:7" ht="30" customHeight="1" x14ac:dyDescent="0.2">
      <c r="A5" s="36" t="s">
        <v>92</v>
      </c>
      <c r="B5" s="36" t="s">
        <v>0</v>
      </c>
      <c r="C5" s="37" t="s">
        <v>1</v>
      </c>
      <c r="D5" s="37" t="s">
        <v>90</v>
      </c>
      <c r="E5" s="36" t="s">
        <v>91</v>
      </c>
      <c r="F5" s="36" t="s">
        <v>305</v>
      </c>
      <c r="G5" s="36" t="s">
        <v>306</v>
      </c>
    </row>
    <row r="6" spans="1:7" x14ac:dyDescent="0.2">
      <c r="A6" s="309" t="s">
        <v>2</v>
      </c>
      <c r="B6" s="341"/>
      <c r="C6" s="341"/>
      <c r="D6" s="341"/>
      <c r="E6" s="341"/>
      <c r="F6" s="289"/>
      <c r="G6" s="289"/>
    </row>
    <row r="7" spans="1:7" ht="21.75" x14ac:dyDescent="0.2">
      <c r="A7" s="1" t="s">
        <v>95</v>
      </c>
      <c r="B7" s="2" t="s">
        <v>3</v>
      </c>
      <c r="C7" s="3">
        <v>1</v>
      </c>
      <c r="D7" s="281"/>
      <c r="E7" s="282">
        <f>(C7*D7)</f>
        <v>0</v>
      </c>
      <c r="F7" s="282" t="str">
        <f>IF($F$6&gt;0,$E7*$F$6,"")</f>
        <v/>
      </c>
      <c r="G7" s="282" t="str">
        <f>IF($G$6&gt;0,$E7*$G$6,"")</f>
        <v/>
      </c>
    </row>
    <row r="8" spans="1:7" ht="22.5" x14ac:dyDescent="0.2">
      <c r="A8" s="4" t="s">
        <v>70</v>
      </c>
      <c r="B8" s="5" t="s">
        <v>3</v>
      </c>
      <c r="C8" s="6">
        <v>1</v>
      </c>
      <c r="D8" s="32"/>
      <c r="E8" s="31">
        <f>(C8*D8)</f>
        <v>0</v>
      </c>
      <c r="F8" s="282" t="str">
        <f t="shared" ref="F8:F10" si="0">IF($F$6&gt;0,$E8*$F$6,"")</f>
        <v/>
      </c>
      <c r="G8" s="282" t="str">
        <f t="shared" ref="G8:G10" si="1">IF($G$6&gt;0,$E8*$G$6,"")</f>
        <v/>
      </c>
    </row>
    <row r="9" spans="1:7" ht="22.5" x14ac:dyDescent="0.2">
      <c r="A9" s="4" t="s">
        <v>71</v>
      </c>
      <c r="B9" s="8" t="s">
        <v>3</v>
      </c>
      <c r="C9" s="9">
        <v>1</v>
      </c>
      <c r="D9" s="32"/>
      <c r="E9" s="31">
        <f>(C9*D9)</f>
        <v>0</v>
      </c>
      <c r="F9" s="282" t="str">
        <f t="shared" si="0"/>
        <v/>
      </c>
      <c r="G9" s="282" t="str">
        <f t="shared" si="1"/>
        <v/>
      </c>
    </row>
    <row r="10" spans="1:7" ht="44.25" x14ac:dyDescent="0.2">
      <c r="A10" s="7" t="s">
        <v>96</v>
      </c>
      <c r="B10" s="10" t="s">
        <v>3</v>
      </c>
      <c r="C10" s="11">
        <v>1</v>
      </c>
      <c r="D10" s="32"/>
      <c r="E10" s="31">
        <f>(C10*D10)</f>
        <v>0</v>
      </c>
      <c r="F10" s="282" t="str">
        <f t="shared" si="0"/>
        <v/>
      </c>
      <c r="G10" s="282" t="str">
        <f t="shared" si="1"/>
        <v/>
      </c>
    </row>
    <row r="11" spans="1:7" s="18" customFormat="1" x14ac:dyDescent="0.2">
      <c r="A11" s="342" t="s">
        <v>4</v>
      </c>
      <c r="B11" s="343"/>
      <c r="C11" s="343"/>
      <c r="D11" s="343"/>
      <c r="E11" s="21">
        <f>SUM(E7:E10)</f>
        <v>0</v>
      </c>
      <c r="F11" s="292">
        <f t="shared" ref="F11:G11" si="2">SUM(F7:F10)</f>
        <v>0</v>
      </c>
      <c r="G11" s="292">
        <f t="shared" si="2"/>
        <v>0</v>
      </c>
    </row>
    <row r="12" spans="1:7" x14ac:dyDescent="0.2">
      <c r="A12" s="344"/>
      <c r="B12" s="345"/>
      <c r="C12" s="345"/>
      <c r="D12" s="345"/>
      <c r="E12" s="345"/>
      <c r="F12" s="345"/>
      <c r="G12" s="345"/>
    </row>
    <row r="13" spans="1:7" ht="27" customHeight="1" x14ac:dyDescent="0.2">
      <c r="A13" s="310" t="s">
        <v>97</v>
      </c>
      <c r="B13" s="310"/>
      <c r="C13" s="310"/>
      <c r="D13" s="310"/>
      <c r="E13" s="310"/>
      <c r="F13" s="310"/>
      <c r="G13" s="310"/>
    </row>
    <row r="14" spans="1:7" ht="15" customHeight="1" x14ac:dyDescent="0.2">
      <c r="A14" s="309" t="s">
        <v>110</v>
      </c>
      <c r="B14" s="309"/>
      <c r="C14" s="309"/>
      <c r="D14" s="309"/>
      <c r="E14" s="309"/>
      <c r="F14" s="309"/>
      <c r="G14" s="309"/>
    </row>
    <row r="15" spans="1:7" ht="33.75" x14ac:dyDescent="0.2">
      <c r="A15" s="1" t="s">
        <v>72</v>
      </c>
      <c r="B15" s="8" t="s">
        <v>3</v>
      </c>
      <c r="C15" s="9">
        <v>1</v>
      </c>
      <c r="D15" s="281"/>
      <c r="E15" s="282">
        <f>(C15*D15)</f>
        <v>0</v>
      </c>
      <c r="F15" s="282" t="str">
        <f>IF($F$6&gt;0,$E15*$F$6,"")</f>
        <v/>
      </c>
      <c r="G15" s="282" t="str">
        <f>IF($G$6&gt;0,$E15*$G$6,"")</f>
        <v/>
      </c>
    </row>
    <row r="16" spans="1:7" ht="55.5" x14ac:dyDescent="0.2">
      <c r="A16" s="1" t="s">
        <v>98</v>
      </c>
      <c r="B16" s="5" t="s">
        <v>3</v>
      </c>
      <c r="C16" s="6">
        <v>1</v>
      </c>
      <c r="D16" s="32"/>
      <c r="E16" s="31">
        <f>(C16*D16)</f>
        <v>0</v>
      </c>
      <c r="F16" s="282" t="str">
        <f t="shared" ref="F16:F18" si="3">IF($F$6&gt;0,$E16*$F$6,"")</f>
        <v/>
      </c>
      <c r="G16" s="282" t="str">
        <f t="shared" ref="G16:G18" si="4">IF($G$6&gt;0,$E16*$G$6,"")</f>
        <v/>
      </c>
    </row>
    <row r="17" spans="1:7" ht="33" x14ac:dyDescent="0.2">
      <c r="A17" s="1" t="s">
        <v>99</v>
      </c>
      <c r="B17" s="5" t="s">
        <v>3</v>
      </c>
      <c r="C17" s="6">
        <v>1</v>
      </c>
      <c r="D17" s="32"/>
      <c r="E17" s="31">
        <f>(C17*D17)</f>
        <v>0</v>
      </c>
      <c r="F17" s="282" t="str">
        <f t="shared" si="3"/>
        <v/>
      </c>
      <c r="G17" s="282" t="str">
        <f t="shared" si="4"/>
        <v/>
      </c>
    </row>
    <row r="18" spans="1:7" ht="44.25" x14ac:dyDescent="0.2">
      <c r="A18" s="14" t="s">
        <v>100</v>
      </c>
      <c r="B18" s="12" t="s">
        <v>3</v>
      </c>
      <c r="C18" s="17">
        <v>1</v>
      </c>
      <c r="D18" s="32"/>
      <c r="E18" s="31">
        <f>(C18*D18)</f>
        <v>0</v>
      </c>
      <c r="F18" s="282" t="str">
        <f t="shared" si="3"/>
        <v/>
      </c>
      <c r="G18" s="282" t="str">
        <f t="shared" si="4"/>
        <v/>
      </c>
    </row>
    <row r="19" spans="1:7" x14ac:dyDescent="0.2">
      <c r="A19" s="327" t="s">
        <v>111</v>
      </c>
      <c r="B19" s="328"/>
      <c r="C19" s="328"/>
      <c r="D19" s="328"/>
      <c r="E19" s="38">
        <f>SUM(E15:E18)</f>
        <v>0</v>
      </c>
      <c r="F19" s="292">
        <f t="shared" ref="F19:G19" si="5">SUM(F15:F18)</f>
        <v>0</v>
      </c>
      <c r="G19" s="292">
        <f t="shared" si="5"/>
        <v>0</v>
      </c>
    </row>
    <row r="20" spans="1:7" x14ac:dyDescent="0.2">
      <c r="A20" s="302"/>
      <c r="B20" s="303"/>
      <c r="C20" s="303"/>
      <c r="D20" s="303"/>
      <c r="E20" s="303"/>
      <c r="F20" s="303"/>
      <c r="G20" s="303"/>
    </row>
    <row r="21" spans="1:7" ht="16.5" customHeight="1" x14ac:dyDescent="0.2">
      <c r="A21" s="310" t="s">
        <v>5</v>
      </c>
      <c r="B21" s="310"/>
      <c r="C21" s="310"/>
      <c r="D21" s="310"/>
      <c r="E21" s="310"/>
      <c r="F21" s="310"/>
      <c r="G21" s="310"/>
    </row>
    <row r="22" spans="1:7" ht="16.5" customHeight="1" x14ac:dyDescent="0.2">
      <c r="A22" s="304" t="s">
        <v>6</v>
      </c>
      <c r="B22" s="304"/>
      <c r="C22" s="304"/>
      <c r="D22" s="304"/>
      <c r="E22" s="304"/>
      <c r="F22" s="304"/>
      <c r="G22" s="304"/>
    </row>
    <row r="23" spans="1:7" x14ac:dyDescent="0.2">
      <c r="A23" s="1" t="s">
        <v>7</v>
      </c>
      <c r="B23" s="2" t="s">
        <v>3</v>
      </c>
      <c r="C23" s="3">
        <v>1</v>
      </c>
      <c r="D23" s="281"/>
      <c r="E23" s="286">
        <f>(C23*D23)</f>
        <v>0</v>
      </c>
      <c r="F23" s="282" t="str">
        <f t="shared" ref="F23:F25" si="6">IF($F$6&gt;0,$E23*$F$6,"")</f>
        <v/>
      </c>
      <c r="G23" s="282" t="str">
        <f t="shared" ref="G23:G25" si="7">IF($G$6&gt;0,$E23*$G$6,"")</f>
        <v/>
      </c>
    </row>
    <row r="24" spans="1:7" ht="54.75" x14ac:dyDescent="0.2">
      <c r="A24" s="1" t="s">
        <v>101</v>
      </c>
      <c r="B24" s="2" t="s">
        <v>3</v>
      </c>
      <c r="C24" s="3">
        <v>1</v>
      </c>
      <c r="D24" s="32"/>
      <c r="E24" s="287">
        <f>(C24*D24)</f>
        <v>0</v>
      </c>
      <c r="F24" s="282" t="str">
        <f t="shared" si="6"/>
        <v/>
      </c>
      <c r="G24" s="282" t="str">
        <f t="shared" si="7"/>
        <v/>
      </c>
    </row>
    <row r="25" spans="1:7" ht="22.5" customHeight="1" x14ac:dyDescent="0.2">
      <c r="A25" s="7" t="s">
        <v>73</v>
      </c>
      <c r="B25" s="2" t="s">
        <v>3</v>
      </c>
      <c r="C25" s="3">
        <v>1</v>
      </c>
      <c r="D25" s="32"/>
      <c r="E25" s="287">
        <f>(C25*D25)</f>
        <v>0</v>
      </c>
      <c r="F25" s="282" t="str">
        <f t="shared" si="6"/>
        <v/>
      </c>
      <c r="G25" s="282" t="str">
        <f t="shared" si="7"/>
        <v/>
      </c>
    </row>
    <row r="26" spans="1:7" ht="12.75" customHeight="1" x14ac:dyDescent="0.2">
      <c r="A26" s="14" t="s">
        <v>8</v>
      </c>
      <c r="B26" s="299"/>
      <c r="C26" s="300"/>
      <c r="D26" s="300"/>
      <c r="E26" s="300"/>
      <c r="F26" s="300"/>
      <c r="G26" s="301"/>
    </row>
    <row r="27" spans="1:7" ht="12.95" customHeight="1" x14ac:dyDescent="0.2">
      <c r="A27" s="7" t="s">
        <v>83</v>
      </c>
      <c r="B27" s="20" t="s">
        <v>13</v>
      </c>
      <c r="C27" s="22"/>
      <c r="D27" s="32"/>
      <c r="E27" s="287">
        <f>(C27*D27)</f>
        <v>0</v>
      </c>
      <c r="F27" s="282" t="str">
        <f t="shared" ref="F27:F35" si="8">IF($F$6&gt;0,$E27*$F$6,"")</f>
        <v/>
      </c>
      <c r="G27" s="282" t="str">
        <f t="shared" ref="G27:G35" si="9">IF($G$6&gt;0,$E27*$G$6,"")</f>
        <v/>
      </c>
    </row>
    <row r="28" spans="1:7" ht="12.95" customHeight="1" x14ac:dyDescent="0.2">
      <c r="A28" s="7" t="s">
        <v>84</v>
      </c>
      <c r="B28" s="20" t="s">
        <v>3</v>
      </c>
      <c r="C28" s="3">
        <v>1</v>
      </c>
      <c r="D28" s="32"/>
      <c r="E28" s="287">
        <f t="shared" ref="E28:E62" si="10">(C28*D28)</f>
        <v>0</v>
      </c>
      <c r="F28" s="282" t="str">
        <f t="shared" si="8"/>
        <v/>
      </c>
      <c r="G28" s="282" t="str">
        <f t="shared" si="9"/>
        <v/>
      </c>
    </row>
    <row r="29" spans="1:7" ht="12.95" customHeight="1" x14ac:dyDescent="0.2">
      <c r="A29" s="7" t="s">
        <v>88</v>
      </c>
      <c r="B29" s="20" t="s">
        <v>13</v>
      </c>
      <c r="C29" s="22"/>
      <c r="D29" s="32"/>
      <c r="E29" s="287">
        <f t="shared" si="10"/>
        <v>0</v>
      </c>
      <c r="F29" s="282" t="str">
        <f t="shared" si="8"/>
        <v/>
      </c>
      <c r="G29" s="282" t="str">
        <f t="shared" si="9"/>
        <v/>
      </c>
    </row>
    <row r="30" spans="1:7" ht="12.95" customHeight="1" x14ac:dyDescent="0.2">
      <c r="A30" s="7" t="s">
        <v>86</v>
      </c>
      <c r="B30" s="329" t="s">
        <v>9</v>
      </c>
      <c r="C30" s="22"/>
      <c r="D30" s="32"/>
      <c r="E30" s="287">
        <f t="shared" si="10"/>
        <v>0</v>
      </c>
      <c r="F30" s="282" t="str">
        <f t="shared" si="8"/>
        <v/>
      </c>
      <c r="G30" s="282" t="str">
        <f t="shared" si="9"/>
        <v/>
      </c>
    </row>
    <row r="31" spans="1:7" ht="12.75" customHeight="1" x14ac:dyDescent="0.2">
      <c r="A31" s="7" t="s">
        <v>87</v>
      </c>
      <c r="B31" s="330"/>
      <c r="C31" s="22"/>
      <c r="D31" s="32"/>
      <c r="E31" s="287">
        <f t="shared" si="10"/>
        <v>0</v>
      </c>
      <c r="F31" s="282" t="str">
        <f t="shared" si="8"/>
        <v/>
      </c>
      <c r="G31" s="282" t="str">
        <f t="shared" si="9"/>
        <v/>
      </c>
    </row>
    <row r="32" spans="1:7" ht="12.95" customHeight="1" x14ac:dyDescent="0.2">
      <c r="A32" s="1" t="s">
        <v>85</v>
      </c>
      <c r="B32" s="331"/>
      <c r="C32" s="22"/>
      <c r="D32" s="32"/>
      <c r="E32" s="287">
        <f t="shared" si="10"/>
        <v>0</v>
      </c>
      <c r="F32" s="282" t="str">
        <f t="shared" si="8"/>
        <v/>
      </c>
      <c r="G32" s="282" t="str">
        <f t="shared" si="9"/>
        <v/>
      </c>
    </row>
    <row r="33" spans="1:7" ht="44.25" x14ac:dyDescent="0.2">
      <c r="A33" s="1" t="s">
        <v>102</v>
      </c>
      <c r="B33" s="2" t="s">
        <v>3</v>
      </c>
      <c r="C33" s="3">
        <v>1</v>
      </c>
      <c r="D33" s="32"/>
      <c r="E33" s="287">
        <f t="shared" si="10"/>
        <v>0</v>
      </c>
      <c r="F33" s="282" t="str">
        <f t="shared" si="8"/>
        <v/>
      </c>
      <c r="G33" s="282" t="str">
        <f t="shared" si="9"/>
        <v/>
      </c>
    </row>
    <row r="34" spans="1:7" ht="56.25" x14ac:dyDescent="0.2">
      <c r="A34" s="1" t="s">
        <v>105</v>
      </c>
      <c r="B34" s="2" t="s">
        <v>3</v>
      </c>
      <c r="C34" s="3">
        <v>1</v>
      </c>
      <c r="D34" s="32"/>
      <c r="E34" s="287">
        <f t="shared" si="10"/>
        <v>0</v>
      </c>
      <c r="F34" s="282" t="str">
        <f t="shared" si="8"/>
        <v/>
      </c>
      <c r="G34" s="282" t="str">
        <f t="shared" si="9"/>
        <v/>
      </c>
    </row>
    <row r="35" spans="1:7" ht="22.5" customHeight="1" x14ac:dyDescent="0.2">
      <c r="A35" s="1" t="s">
        <v>74</v>
      </c>
      <c r="B35" s="12" t="s">
        <v>10</v>
      </c>
      <c r="C35" s="23"/>
      <c r="D35" s="32"/>
      <c r="E35" s="287">
        <f t="shared" si="10"/>
        <v>0</v>
      </c>
      <c r="F35" s="282" t="str">
        <f t="shared" si="8"/>
        <v/>
      </c>
      <c r="G35" s="282" t="str">
        <f t="shared" si="9"/>
        <v/>
      </c>
    </row>
    <row r="36" spans="1:7" ht="12.75" customHeight="1" x14ac:dyDescent="0.2">
      <c r="A36" s="13" t="s">
        <v>11</v>
      </c>
      <c r="B36" s="299"/>
      <c r="C36" s="300"/>
      <c r="D36" s="300"/>
      <c r="E36" s="300"/>
      <c r="F36" s="300"/>
      <c r="G36" s="301"/>
    </row>
    <row r="37" spans="1:7" ht="12.75" customHeight="1" x14ac:dyDescent="0.2">
      <c r="A37" s="7" t="s">
        <v>78</v>
      </c>
      <c r="B37" s="316" t="s">
        <v>9</v>
      </c>
      <c r="C37" s="22"/>
      <c r="D37" s="32"/>
      <c r="E37" s="287">
        <f t="shared" si="10"/>
        <v>0</v>
      </c>
      <c r="F37" s="282" t="str">
        <f t="shared" ref="F37:F43" si="11">IF($F$6&gt;0,$E37*$F$6,"")</f>
        <v/>
      </c>
      <c r="G37" s="282" t="str">
        <f t="shared" ref="G37:G43" si="12">IF($G$6&gt;0,$E37*$G$6,"")</f>
        <v/>
      </c>
    </row>
    <row r="38" spans="1:7" ht="12.75" customHeight="1" x14ac:dyDescent="0.2">
      <c r="A38" s="7" t="s">
        <v>79</v>
      </c>
      <c r="B38" s="317"/>
      <c r="C38" s="22"/>
      <c r="D38" s="32"/>
      <c r="E38" s="287">
        <f t="shared" si="10"/>
        <v>0</v>
      </c>
      <c r="F38" s="282" t="str">
        <f t="shared" si="11"/>
        <v/>
      </c>
      <c r="G38" s="282" t="str">
        <f t="shared" si="12"/>
        <v/>
      </c>
    </row>
    <row r="39" spans="1:7" ht="12.75" customHeight="1" x14ac:dyDescent="0.2">
      <c r="A39" s="7" t="s">
        <v>80</v>
      </c>
      <c r="B39" s="317"/>
      <c r="C39" s="22"/>
      <c r="D39" s="32"/>
      <c r="E39" s="287">
        <f t="shared" si="10"/>
        <v>0</v>
      </c>
      <c r="F39" s="282" t="str">
        <f t="shared" si="11"/>
        <v/>
      </c>
      <c r="G39" s="282" t="str">
        <f t="shared" si="12"/>
        <v/>
      </c>
    </row>
    <row r="40" spans="1:7" ht="12.75" customHeight="1" x14ac:dyDescent="0.2">
      <c r="A40" s="7" t="s">
        <v>81</v>
      </c>
      <c r="B40" s="317"/>
      <c r="C40" s="22"/>
      <c r="D40" s="32"/>
      <c r="E40" s="287">
        <f t="shared" si="10"/>
        <v>0</v>
      </c>
      <c r="F40" s="282" t="str">
        <f t="shared" si="11"/>
        <v/>
      </c>
      <c r="G40" s="282" t="str">
        <f t="shared" si="12"/>
        <v/>
      </c>
    </row>
    <row r="41" spans="1:7" ht="12.75" customHeight="1" x14ac:dyDescent="0.2">
      <c r="A41" s="1" t="s">
        <v>82</v>
      </c>
      <c r="B41" s="318"/>
      <c r="C41" s="22"/>
      <c r="D41" s="32"/>
      <c r="E41" s="287">
        <f t="shared" si="10"/>
        <v>0</v>
      </c>
      <c r="F41" s="282" t="str">
        <f t="shared" si="11"/>
        <v/>
      </c>
      <c r="G41" s="282" t="str">
        <f t="shared" si="12"/>
        <v/>
      </c>
    </row>
    <row r="42" spans="1:7" ht="12.75" customHeight="1" x14ac:dyDescent="0.2">
      <c r="A42" s="1" t="s">
        <v>12</v>
      </c>
      <c r="B42" s="2" t="s">
        <v>13</v>
      </c>
      <c r="C42" s="22"/>
      <c r="D42" s="32"/>
      <c r="E42" s="287">
        <f t="shared" si="10"/>
        <v>0</v>
      </c>
      <c r="F42" s="282" t="str">
        <f t="shared" si="11"/>
        <v/>
      </c>
      <c r="G42" s="282" t="str">
        <f t="shared" si="12"/>
        <v/>
      </c>
    </row>
    <row r="43" spans="1:7" ht="12.75" customHeight="1" x14ac:dyDescent="0.2">
      <c r="A43" s="4" t="s">
        <v>14</v>
      </c>
      <c r="B43" s="12" t="s">
        <v>9</v>
      </c>
      <c r="C43" s="23"/>
      <c r="D43" s="32"/>
      <c r="E43" s="287">
        <f t="shared" si="10"/>
        <v>0</v>
      </c>
      <c r="F43" s="282" t="str">
        <f t="shared" si="11"/>
        <v/>
      </c>
      <c r="G43" s="282" t="str">
        <f t="shared" si="12"/>
        <v/>
      </c>
    </row>
    <row r="44" spans="1:7" ht="12.75" customHeight="1" x14ac:dyDescent="0.2">
      <c r="A44" s="14" t="s">
        <v>15</v>
      </c>
      <c r="B44" s="299"/>
      <c r="C44" s="300"/>
      <c r="D44" s="300"/>
      <c r="E44" s="300"/>
      <c r="F44" s="300"/>
      <c r="G44" s="301"/>
    </row>
    <row r="45" spans="1:7" ht="12.75" customHeight="1" x14ac:dyDescent="0.2">
      <c r="A45" s="7" t="s">
        <v>16</v>
      </c>
      <c r="B45" s="321" t="s">
        <v>20</v>
      </c>
      <c r="C45" s="22"/>
      <c r="D45" s="32"/>
      <c r="E45" s="287">
        <f t="shared" si="10"/>
        <v>0</v>
      </c>
      <c r="F45" s="282" t="str">
        <f t="shared" ref="F45:F50" si="13">IF($F$6&gt;0,$E45*$F$6,"")</f>
        <v/>
      </c>
      <c r="G45" s="282" t="str">
        <f t="shared" ref="G45:G50" si="14">IF($G$6&gt;0,$E45*$G$6,"")</f>
        <v/>
      </c>
    </row>
    <row r="46" spans="1:7" ht="12.75" customHeight="1" x14ac:dyDescent="0.2">
      <c r="A46" s="7" t="s">
        <v>17</v>
      </c>
      <c r="B46" s="322"/>
      <c r="C46" s="25"/>
      <c r="D46" s="32"/>
      <c r="E46" s="287">
        <f t="shared" si="10"/>
        <v>0</v>
      </c>
      <c r="F46" s="282" t="str">
        <f t="shared" si="13"/>
        <v/>
      </c>
      <c r="G46" s="282" t="str">
        <f t="shared" si="14"/>
        <v/>
      </c>
    </row>
    <row r="47" spans="1:7" ht="12.75" customHeight="1" x14ac:dyDescent="0.2">
      <c r="A47" s="7" t="s">
        <v>18</v>
      </c>
      <c r="B47" s="322"/>
      <c r="C47" s="25"/>
      <c r="D47" s="32"/>
      <c r="E47" s="287">
        <f t="shared" si="10"/>
        <v>0</v>
      </c>
      <c r="F47" s="282" t="str">
        <f t="shared" si="13"/>
        <v/>
      </c>
      <c r="G47" s="282" t="str">
        <f t="shared" si="14"/>
        <v/>
      </c>
    </row>
    <row r="48" spans="1:7" ht="12.75" customHeight="1" x14ac:dyDescent="0.2">
      <c r="A48" s="7" t="s">
        <v>19</v>
      </c>
      <c r="B48" s="323"/>
      <c r="C48" s="25"/>
      <c r="D48" s="32"/>
      <c r="E48" s="287">
        <f t="shared" si="10"/>
        <v>0</v>
      </c>
      <c r="F48" s="282" t="str">
        <f t="shared" si="13"/>
        <v/>
      </c>
      <c r="G48" s="282" t="str">
        <f t="shared" si="14"/>
        <v/>
      </c>
    </row>
    <row r="49" spans="1:7" ht="12.75" customHeight="1" x14ac:dyDescent="0.2">
      <c r="A49" s="7" t="s">
        <v>93</v>
      </c>
      <c r="B49" s="15" t="s">
        <v>94</v>
      </c>
      <c r="C49" s="27"/>
      <c r="D49" s="32"/>
      <c r="E49" s="287">
        <f t="shared" si="10"/>
        <v>0</v>
      </c>
      <c r="F49" s="282" t="str">
        <f t="shared" si="13"/>
        <v/>
      </c>
      <c r="G49" s="282" t="str">
        <f t="shared" si="14"/>
        <v/>
      </c>
    </row>
    <row r="50" spans="1:7" ht="12.75" customHeight="1" x14ac:dyDescent="0.2">
      <c r="A50" s="34" t="s">
        <v>109</v>
      </c>
      <c r="B50" s="35" t="s">
        <v>20</v>
      </c>
      <c r="C50" s="27"/>
      <c r="D50" s="32"/>
      <c r="E50" s="287">
        <f>(C50*D50)</f>
        <v>0</v>
      </c>
      <c r="F50" s="282" t="str">
        <f t="shared" si="13"/>
        <v/>
      </c>
      <c r="G50" s="282" t="str">
        <f t="shared" si="14"/>
        <v/>
      </c>
    </row>
    <row r="51" spans="1:7" ht="12.75" customHeight="1" x14ac:dyDescent="0.2">
      <c r="A51" s="33" t="s">
        <v>21</v>
      </c>
      <c r="B51" s="299"/>
      <c r="C51" s="300"/>
      <c r="D51" s="300"/>
      <c r="E51" s="300"/>
      <c r="F51" s="300"/>
      <c r="G51" s="301"/>
    </row>
    <row r="52" spans="1:7" ht="12.75" customHeight="1" x14ac:dyDescent="0.2">
      <c r="A52" s="7" t="s">
        <v>22</v>
      </c>
      <c r="B52" s="317" t="s">
        <v>20</v>
      </c>
      <c r="C52" s="22"/>
      <c r="D52" s="32"/>
      <c r="E52" s="287">
        <f t="shared" si="10"/>
        <v>0</v>
      </c>
      <c r="F52" s="282" t="str">
        <f t="shared" ref="F52:F59" si="15">IF($F$6&gt;0,$E52*$F$6,"")</f>
        <v/>
      </c>
      <c r="G52" s="282" t="str">
        <f t="shared" ref="G52:G59" si="16">IF($G$6&gt;0,$E52*$G$6,"")</f>
        <v/>
      </c>
    </row>
    <row r="53" spans="1:7" ht="12.75" customHeight="1" x14ac:dyDescent="0.2">
      <c r="A53" s="7" t="s">
        <v>23</v>
      </c>
      <c r="B53" s="324"/>
      <c r="C53" s="25"/>
      <c r="D53" s="32"/>
      <c r="E53" s="287">
        <f t="shared" si="10"/>
        <v>0</v>
      </c>
      <c r="F53" s="282" t="str">
        <f t="shared" si="15"/>
        <v/>
      </c>
      <c r="G53" s="282" t="str">
        <f t="shared" si="16"/>
        <v/>
      </c>
    </row>
    <row r="54" spans="1:7" ht="12.75" customHeight="1" x14ac:dyDescent="0.2">
      <c r="A54" s="7" t="s">
        <v>24</v>
      </c>
      <c r="B54" s="324"/>
      <c r="C54" s="25"/>
      <c r="D54" s="32"/>
      <c r="E54" s="287">
        <f t="shared" si="10"/>
        <v>0</v>
      </c>
      <c r="F54" s="282" t="str">
        <f t="shared" si="15"/>
        <v/>
      </c>
      <c r="G54" s="282" t="str">
        <f t="shared" si="16"/>
        <v/>
      </c>
    </row>
    <row r="55" spans="1:7" ht="12.75" customHeight="1" x14ac:dyDescent="0.2">
      <c r="A55" s="7" t="s">
        <v>16</v>
      </c>
      <c r="B55" s="324"/>
      <c r="C55" s="25"/>
      <c r="D55" s="32"/>
      <c r="E55" s="287">
        <f t="shared" si="10"/>
        <v>0</v>
      </c>
      <c r="F55" s="282" t="str">
        <f t="shared" si="15"/>
        <v/>
      </c>
      <c r="G55" s="282" t="str">
        <f t="shared" si="16"/>
        <v/>
      </c>
    </row>
    <row r="56" spans="1:7" ht="12.75" customHeight="1" x14ac:dyDescent="0.2">
      <c r="A56" s="1" t="s">
        <v>25</v>
      </c>
      <c r="B56" s="325"/>
      <c r="C56" s="25"/>
      <c r="D56" s="32"/>
      <c r="E56" s="287">
        <f t="shared" si="10"/>
        <v>0</v>
      </c>
      <c r="F56" s="282" t="str">
        <f t="shared" si="15"/>
        <v/>
      </c>
      <c r="G56" s="282" t="str">
        <f t="shared" si="16"/>
        <v/>
      </c>
    </row>
    <row r="57" spans="1:7" ht="12.75" customHeight="1" x14ac:dyDescent="0.2">
      <c r="A57" s="1" t="s">
        <v>26</v>
      </c>
      <c r="B57" s="2" t="s">
        <v>20</v>
      </c>
      <c r="C57" s="22"/>
      <c r="D57" s="32"/>
      <c r="E57" s="287">
        <f t="shared" si="10"/>
        <v>0</v>
      </c>
      <c r="F57" s="282" t="str">
        <f t="shared" si="15"/>
        <v/>
      </c>
      <c r="G57" s="282" t="str">
        <f t="shared" si="16"/>
        <v/>
      </c>
    </row>
    <row r="58" spans="1:7" ht="12.75" customHeight="1" x14ac:dyDescent="0.2">
      <c r="A58" s="1" t="s">
        <v>27</v>
      </c>
      <c r="B58" s="2" t="s">
        <v>13</v>
      </c>
      <c r="C58" s="22"/>
      <c r="D58" s="32"/>
      <c r="E58" s="287">
        <f t="shared" si="10"/>
        <v>0</v>
      </c>
      <c r="F58" s="282" t="str">
        <f t="shared" si="15"/>
        <v/>
      </c>
      <c r="G58" s="282" t="str">
        <f t="shared" si="16"/>
        <v/>
      </c>
    </row>
    <row r="59" spans="1:7" ht="33.75" x14ac:dyDescent="0.2">
      <c r="A59" s="4" t="s">
        <v>75</v>
      </c>
      <c r="B59" s="10" t="s">
        <v>28</v>
      </c>
      <c r="C59" s="28"/>
      <c r="D59" s="32"/>
      <c r="E59" s="287">
        <f t="shared" si="10"/>
        <v>0</v>
      </c>
      <c r="F59" s="282" t="str">
        <f t="shared" si="15"/>
        <v/>
      </c>
      <c r="G59" s="282" t="str">
        <f t="shared" si="16"/>
        <v/>
      </c>
    </row>
    <row r="60" spans="1:7" ht="12.75" customHeight="1" x14ac:dyDescent="0.2">
      <c r="A60" s="14" t="s">
        <v>29</v>
      </c>
      <c r="B60" s="299"/>
      <c r="C60" s="300"/>
      <c r="D60" s="300"/>
      <c r="E60" s="300"/>
      <c r="F60" s="300"/>
      <c r="G60" s="301"/>
    </row>
    <row r="61" spans="1:7" ht="12.75" customHeight="1" x14ac:dyDescent="0.2">
      <c r="A61" s="7" t="s">
        <v>30</v>
      </c>
      <c r="B61" s="321" t="s">
        <v>13</v>
      </c>
      <c r="C61" s="26"/>
      <c r="D61" s="32"/>
      <c r="E61" s="287">
        <f t="shared" si="10"/>
        <v>0</v>
      </c>
      <c r="F61" s="282" t="str">
        <f t="shared" ref="F61:F62" si="17">IF($F$6&gt;0,$E61*$F$6,"")</f>
        <v/>
      </c>
      <c r="G61" s="282" t="str">
        <f t="shared" ref="G61:G62" si="18">IF($G$6&gt;0,$E61*$G$6,"")</f>
        <v/>
      </c>
    </row>
    <row r="62" spans="1:7" ht="12.75" customHeight="1" x14ac:dyDescent="0.2">
      <c r="A62" s="1" t="s">
        <v>31</v>
      </c>
      <c r="B62" s="326"/>
      <c r="C62" s="26"/>
      <c r="D62" s="32"/>
      <c r="E62" s="287">
        <f t="shared" si="10"/>
        <v>0</v>
      </c>
      <c r="F62" s="282" t="str">
        <f t="shared" si="17"/>
        <v/>
      </c>
      <c r="G62" s="282" t="str">
        <f t="shared" si="18"/>
        <v/>
      </c>
    </row>
    <row r="63" spans="1:7" s="18" customFormat="1" x14ac:dyDescent="0.2">
      <c r="A63" s="319" t="s">
        <v>107</v>
      </c>
      <c r="B63" s="320"/>
      <c r="C63" s="320"/>
      <c r="D63" s="320"/>
      <c r="E63" s="288">
        <f>SUM(E23:E25,E27:E35,E37:E43,E45:E50,E52:E59,E61:E62)</f>
        <v>0</v>
      </c>
      <c r="F63" s="19">
        <f>SUM(F23:F25,F27:F35,F37:F43,F45:F50,F52:F59,F61:F62)</f>
        <v>0</v>
      </c>
      <c r="G63" s="19">
        <f>SUM(G23:G25,G27:G35,G37:G43,G45:G50,G52:G59,G61:G62)</f>
        <v>0</v>
      </c>
    </row>
    <row r="64" spans="1:7" x14ac:dyDescent="0.2">
      <c r="A64" s="308"/>
      <c r="B64" s="308"/>
      <c r="C64" s="308"/>
      <c r="D64" s="308"/>
      <c r="E64" s="308"/>
      <c r="F64" s="308"/>
      <c r="G64" s="308"/>
    </row>
    <row r="65" spans="1:7" ht="16.5" customHeight="1" x14ac:dyDescent="0.2">
      <c r="A65" s="309" t="s">
        <v>32</v>
      </c>
      <c r="B65" s="309"/>
      <c r="C65" s="309"/>
      <c r="D65" s="309"/>
      <c r="E65" s="309"/>
      <c r="F65" s="309"/>
      <c r="G65" s="309"/>
    </row>
    <row r="66" spans="1:7" ht="33.75" x14ac:dyDescent="0.2">
      <c r="A66" s="1" t="s">
        <v>76</v>
      </c>
      <c r="B66" s="2" t="s">
        <v>28</v>
      </c>
      <c r="C66" s="22"/>
      <c r="D66" s="281"/>
      <c r="E66" s="286">
        <f t="shared" ref="E66:E86" si="19">(C66*D66)</f>
        <v>0</v>
      </c>
      <c r="F66" s="282" t="str">
        <f>IF($F$6&gt;0,$E66*$F$6,"")</f>
        <v/>
      </c>
      <c r="G66" s="282" t="str">
        <f t="shared" ref="G66:G78" si="20">IF($G$6&gt;0,$E66*$G$6,"")</f>
        <v/>
      </c>
    </row>
    <row r="67" spans="1:7" ht="12.75" customHeight="1" x14ac:dyDescent="0.2">
      <c r="A67" s="1" t="s">
        <v>65</v>
      </c>
      <c r="B67" s="2" t="s">
        <v>28</v>
      </c>
      <c r="C67" s="22"/>
      <c r="D67" s="32"/>
      <c r="E67" s="287">
        <f t="shared" si="19"/>
        <v>0</v>
      </c>
      <c r="F67" s="282" t="str">
        <f t="shared" ref="F67:F78" si="21">IF($F$6&gt;0,$E67*$F$6,"")</f>
        <v/>
      </c>
      <c r="G67" s="282" t="str">
        <f t="shared" si="20"/>
        <v/>
      </c>
    </row>
    <row r="68" spans="1:7" ht="12.75" customHeight="1" x14ac:dyDescent="0.2">
      <c r="A68" s="1" t="s">
        <v>61</v>
      </c>
      <c r="B68" s="2" t="s">
        <v>28</v>
      </c>
      <c r="C68" s="22"/>
      <c r="D68" s="32"/>
      <c r="E68" s="287">
        <f t="shared" si="19"/>
        <v>0</v>
      </c>
      <c r="F68" s="282" t="str">
        <f t="shared" si="21"/>
        <v/>
      </c>
      <c r="G68" s="282" t="str">
        <f t="shared" si="20"/>
        <v/>
      </c>
    </row>
    <row r="69" spans="1:7" ht="12.75" customHeight="1" x14ac:dyDescent="0.2">
      <c r="A69" s="1" t="s">
        <v>62</v>
      </c>
      <c r="B69" s="2" t="s">
        <v>28</v>
      </c>
      <c r="C69" s="22"/>
      <c r="D69" s="32"/>
      <c r="E69" s="287">
        <f t="shared" si="19"/>
        <v>0</v>
      </c>
      <c r="F69" s="282" t="str">
        <f t="shared" si="21"/>
        <v/>
      </c>
      <c r="G69" s="282" t="str">
        <f t="shared" si="20"/>
        <v/>
      </c>
    </row>
    <row r="70" spans="1:7" ht="12.75" customHeight="1" x14ac:dyDescent="0.2">
      <c r="A70" s="1" t="s">
        <v>63</v>
      </c>
      <c r="B70" s="2" t="s">
        <v>28</v>
      </c>
      <c r="C70" s="22"/>
      <c r="D70" s="32"/>
      <c r="E70" s="287">
        <f t="shared" si="19"/>
        <v>0</v>
      </c>
      <c r="F70" s="282" t="str">
        <f t="shared" si="21"/>
        <v/>
      </c>
      <c r="G70" s="282" t="str">
        <f t="shared" si="20"/>
        <v/>
      </c>
    </row>
    <row r="71" spans="1:7" ht="12.75" customHeight="1" x14ac:dyDescent="0.2">
      <c r="A71" s="1" t="s">
        <v>64</v>
      </c>
      <c r="B71" s="2" t="s">
        <v>28</v>
      </c>
      <c r="C71" s="22"/>
      <c r="D71" s="32"/>
      <c r="E71" s="287">
        <f t="shared" si="19"/>
        <v>0</v>
      </c>
      <c r="F71" s="282" t="str">
        <f t="shared" si="21"/>
        <v/>
      </c>
      <c r="G71" s="282" t="str">
        <f t="shared" si="20"/>
        <v/>
      </c>
    </row>
    <row r="72" spans="1:7" ht="12.75" customHeight="1" x14ac:dyDescent="0.2">
      <c r="A72" s="7" t="s">
        <v>33</v>
      </c>
      <c r="B72" s="299"/>
      <c r="C72" s="300"/>
      <c r="D72" s="300"/>
      <c r="E72" s="300"/>
      <c r="F72" s="300"/>
      <c r="G72" s="301"/>
    </row>
    <row r="73" spans="1:7" ht="12.75" customHeight="1" x14ac:dyDescent="0.2">
      <c r="A73" s="7" t="s">
        <v>34</v>
      </c>
      <c r="B73" s="316" t="s">
        <v>9</v>
      </c>
      <c r="C73" s="26"/>
      <c r="D73" s="32"/>
      <c r="E73" s="287">
        <f t="shared" si="19"/>
        <v>0</v>
      </c>
      <c r="F73" s="282" t="str">
        <f t="shared" si="21"/>
        <v/>
      </c>
      <c r="G73" s="282" t="str">
        <f t="shared" si="20"/>
        <v/>
      </c>
    </row>
    <row r="74" spans="1:7" ht="12.75" customHeight="1" x14ac:dyDescent="0.2">
      <c r="A74" s="1" t="s">
        <v>35</v>
      </c>
      <c r="B74" s="326"/>
      <c r="C74" s="26"/>
      <c r="D74" s="32"/>
      <c r="E74" s="287">
        <f t="shared" si="19"/>
        <v>0</v>
      </c>
      <c r="F74" s="282" t="str">
        <f t="shared" si="21"/>
        <v/>
      </c>
      <c r="G74" s="282" t="str">
        <f t="shared" si="20"/>
        <v/>
      </c>
    </row>
    <row r="75" spans="1:7" ht="12.75" customHeight="1" x14ac:dyDescent="0.2">
      <c r="A75" s="1" t="s">
        <v>36</v>
      </c>
      <c r="B75" s="2" t="s">
        <v>9</v>
      </c>
      <c r="C75" s="22"/>
      <c r="D75" s="32"/>
      <c r="E75" s="287">
        <f t="shared" si="19"/>
        <v>0</v>
      </c>
      <c r="F75" s="282" t="str">
        <f t="shared" si="21"/>
        <v/>
      </c>
      <c r="G75" s="282" t="str">
        <f t="shared" si="20"/>
        <v/>
      </c>
    </row>
    <row r="76" spans="1:7" ht="12.75" customHeight="1" x14ac:dyDescent="0.2">
      <c r="A76" s="1" t="s">
        <v>37</v>
      </c>
      <c r="B76" s="2" t="s">
        <v>38</v>
      </c>
      <c r="C76" s="22"/>
      <c r="D76" s="32"/>
      <c r="E76" s="287">
        <f t="shared" si="19"/>
        <v>0</v>
      </c>
      <c r="F76" s="282" t="str">
        <f t="shared" si="21"/>
        <v/>
      </c>
      <c r="G76" s="282" t="str">
        <f t="shared" si="20"/>
        <v/>
      </c>
    </row>
    <row r="77" spans="1:7" ht="12.75" customHeight="1" x14ac:dyDescent="0.2">
      <c r="A77" s="1" t="s">
        <v>39</v>
      </c>
      <c r="B77" s="2" t="s">
        <v>40</v>
      </c>
      <c r="C77" s="22"/>
      <c r="D77" s="32"/>
      <c r="E77" s="287">
        <f t="shared" si="19"/>
        <v>0</v>
      </c>
      <c r="F77" s="282" t="str">
        <f t="shared" si="21"/>
        <v/>
      </c>
      <c r="G77" s="282" t="str">
        <f t="shared" si="20"/>
        <v/>
      </c>
    </row>
    <row r="78" spans="1:7" ht="12.75" customHeight="1" x14ac:dyDescent="0.2">
      <c r="A78" s="1" t="s">
        <v>41</v>
      </c>
      <c r="B78" s="2" t="s">
        <v>28</v>
      </c>
      <c r="C78" s="22"/>
      <c r="D78" s="32"/>
      <c r="E78" s="287">
        <f t="shared" si="19"/>
        <v>0</v>
      </c>
      <c r="F78" s="282" t="str">
        <f t="shared" si="21"/>
        <v/>
      </c>
      <c r="G78" s="282" t="str">
        <f t="shared" si="20"/>
        <v/>
      </c>
    </row>
    <row r="79" spans="1:7" ht="12.75" customHeight="1" x14ac:dyDescent="0.2">
      <c r="A79" s="7" t="s">
        <v>42</v>
      </c>
      <c r="B79" s="299"/>
      <c r="C79" s="300"/>
      <c r="D79" s="300"/>
      <c r="E79" s="300"/>
      <c r="F79" s="300"/>
      <c r="G79" s="301"/>
    </row>
    <row r="80" spans="1:7" ht="12.75" customHeight="1" x14ac:dyDescent="0.2">
      <c r="A80" s="7" t="s">
        <v>43</v>
      </c>
      <c r="B80" s="316" t="s">
        <v>20</v>
      </c>
      <c r="C80" s="24"/>
      <c r="D80" s="32"/>
      <c r="E80" s="287">
        <f t="shared" si="19"/>
        <v>0</v>
      </c>
      <c r="F80" s="282" t="str">
        <f t="shared" ref="F80:F81" si="22">IF($F$6&gt;0,$E80*$F$6,"")</f>
        <v/>
      </c>
      <c r="G80" s="282" t="str">
        <f t="shared" ref="G80:G81" si="23">IF($G$6&gt;0,$E80*$G$6,"")</f>
        <v/>
      </c>
    </row>
    <row r="81" spans="1:7" ht="12.75" customHeight="1" x14ac:dyDescent="0.2">
      <c r="A81" s="1" t="s">
        <v>44</v>
      </c>
      <c r="B81" s="318"/>
      <c r="C81" s="26"/>
      <c r="D81" s="32"/>
      <c r="E81" s="287">
        <f t="shared" si="19"/>
        <v>0</v>
      </c>
      <c r="F81" s="282" t="str">
        <f t="shared" si="22"/>
        <v/>
      </c>
      <c r="G81" s="282" t="str">
        <f t="shared" si="23"/>
        <v/>
      </c>
    </row>
    <row r="82" spans="1:7" ht="12.75" customHeight="1" x14ac:dyDescent="0.2">
      <c r="A82" s="7" t="s">
        <v>45</v>
      </c>
      <c r="B82" s="299"/>
      <c r="C82" s="300"/>
      <c r="D82" s="300"/>
      <c r="E82" s="300"/>
      <c r="F82" s="300"/>
      <c r="G82" s="301"/>
    </row>
    <row r="83" spans="1:7" ht="12.75" customHeight="1" x14ac:dyDescent="0.2">
      <c r="A83" s="7" t="s">
        <v>46</v>
      </c>
      <c r="B83" s="316" t="s">
        <v>13</v>
      </c>
      <c r="C83" s="26"/>
      <c r="D83" s="32"/>
      <c r="E83" s="287">
        <f t="shared" si="19"/>
        <v>0</v>
      </c>
      <c r="F83" s="282" t="str">
        <f t="shared" ref="F83:F86" si="24">IF($F$6&gt;0,$E83*$F$6,"")</f>
        <v/>
      </c>
      <c r="G83" s="282" t="str">
        <f t="shared" ref="G83:G86" si="25">IF($G$6&gt;0,$E83*$G$6,"")</f>
        <v/>
      </c>
    </row>
    <row r="84" spans="1:7" ht="12.75" customHeight="1" x14ac:dyDescent="0.2">
      <c r="A84" s="1" t="s">
        <v>47</v>
      </c>
      <c r="B84" s="318"/>
      <c r="C84" s="26"/>
      <c r="D84" s="32"/>
      <c r="E84" s="287">
        <f t="shared" si="19"/>
        <v>0</v>
      </c>
      <c r="F84" s="282" t="str">
        <f t="shared" si="24"/>
        <v/>
      </c>
      <c r="G84" s="282" t="str">
        <f t="shared" si="25"/>
        <v/>
      </c>
    </row>
    <row r="85" spans="1:7" ht="12.75" customHeight="1" x14ac:dyDescent="0.2">
      <c r="A85" s="1" t="s">
        <v>48</v>
      </c>
      <c r="B85" s="2" t="s">
        <v>13</v>
      </c>
      <c r="C85" s="22"/>
      <c r="D85" s="32"/>
      <c r="E85" s="287">
        <f t="shared" si="19"/>
        <v>0</v>
      </c>
      <c r="F85" s="282" t="str">
        <f t="shared" si="24"/>
        <v/>
      </c>
      <c r="G85" s="282" t="str">
        <f t="shared" si="25"/>
        <v/>
      </c>
    </row>
    <row r="86" spans="1:7" ht="40.5" customHeight="1" x14ac:dyDescent="0.2">
      <c r="A86" s="14" t="s">
        <v>77</v>
      </c>
      <c r="B86" s="10" t="s">
        <v>3</v>
      </c>
      <c r="C86" s="28"/>
      <c r="D86" s="32"/>
      <c r="E86" s="287">
        <f t="shared" si="19"/>
        <v>0</v>
      </c>
      <c r="F86" s="282" t="str">
        <f t="shared" si="24"/>
        <v/>
      </c>
      <c r="G86" s="282" t="str">
        <f t="shared" si="25"/>
        <v/>
      </c>
    </row>
    <row r="87" spans="1:7" s="18" customFormat="1" ht="18" customHeight="1" x14ac:dyDescent="0.2">
      <c r="A87" s="319" t="s">
        <v>49</v>
      </c>
      <c r="B87" s="320"/>
      <c r="C87" s="320"/>
      <c r="D87" s="320"/>
      <c r="E87" s="288">
        <f>SUM(E66:E71,E73:E78,E80:E81,E83:E86)</f>
        <v>0</v>
      </c>
      <c r="F87" s="19">
        <f>SUM(F66:F71,F73:F78,F80:F81,F83:F86)</f>
        <v>0</v>
      </c>
      <c r="G87" s="19">
        <f t="shared" ref="G87" si="26">SUM(G66:G71,G73:G78,G80:G81,G83:G86)</f>
        <v>0</v>
      </c>
    </row>
    <row r="88" spans="1:7" x14ac:dyDescent="0.2">
      <c r="A88" s="302"/>
      <c r="B88" s="303"/>
      <c r="C88" s="303"/>
      <c r="D88" s="303"/>
      <c r="E88" s="303"/>
      <c r="F88" s="303"/>
      <c r="G88" s="303"/>
    </row>
    <row r="89" spans="1:7" ht="16.5" customHeight="1" x14ac:dyDescent="0.2">
      <c r="A89" s="304" t="s">
        <v>50</v>
      </c>
      <c r="B89" s="304"/>
      <c r="C89" s="304"/>
      <c r="D89" s="304"/>
      <c r="E89" s="304"/>
      <c r="F89" s="304"/>
      <c r="G89" s="304"/>
    </row>
    <row r="90" spans="1:7" ht="12.75" customHeight="1" x14ac:dyDescent="0.2">
      <c r="A90" s="4" t="s">
        <v>51</v>
      </c>
      <c r="B90" s="5" t="s">
        <v>28</v>
      </c>
      <c r="C90" s="26"/>
      <c r="D90" s="32"/>
      <c r="E90" s="31">
        <f t="shared" ref="E90:E96" si="27">(C90*D90)</f>
        <v>0</v>
      </c>
      <c r="F90" s="282" t="str">
        <f t="shared" ref="F90:F96" si="28">IF($F$6&gt;0,$E90*$F$6,"")</f>
        <v/>
      </c>
      <c r="G90" s="282" t="str">
        <f t="shared" ref="G90:G96" si="29">IF($G$6&gt;0,$E90*$G$6,"")</f>
        <v/>
      </c>
    </row>
    <row r="91" spans="1:7" ht="12.75" customHeight="1" x14ac:dyDescent="0.2">
      <c r="A91" s="4" t="s">
        <v>52</v>
      </c>
      <c r="B91" s="5" t="s">
        <v>13</v>
      </c>
      <c r="C91" s="26"/>
      <c r="D91" s="32"/>
      <c r="E91" s="31">
        <f t="shared" si="27"/>
        <v>0</v>
      </c>
      <c r="F91" s="282" t="str">
        <f t="shared" si="28"/>
        <v/>
      </c>
      <c r="G91" s="282" t="str">
        <f t="shared" si="29"/>
        <v/>
      </c>
    </row>
    <row r="92" spans="1:7" ht="12.75" customHeight="1" x14ac:dyDescent="0.2">
      <c r="A92" s="4" t="s">
        <v>53</v>
      </c>
      <c r="B92" s="5" t="s">
        <v>28</v>
      </c>
      <c r="C92" s="26"/>
      <c r="D92" s="32"/>
      <c r="E92" s="31">
        <f t="shared" si="27"/>
        <v>0</v>
      </c>
      <c r="F92" s="282" t="str">
        <f t="shared" si="28"/>
        <v/>
      </c>
      <c r="G92" s="282" t="str">
        <f t="shared" si="29"/>
        <v/>
      </c>
    </row>
    <row r="93" spans="1:7" ht="12.75" customHeight="1" x14ac:dyDescent="0.2">
      <c r="A93" s="4" t="s">
        <v>54</v>
      </c>
      <c r="B93" s="5" t="s">
        <v>28</v>
      </c>
      <c r="C93" s="26"/>
      <c r="D93" s="32"/>
      <c r="E93" s="31">
        <f t="shared" si="27"/>
        <v>0</v>
      </c>
      <c r="F93" s="282" t="str">
        <f t="shared" si="28"/>
        <v/>
      </c>
      <c r="G93" s="282" t="str">
        <f t="shared" si="29"/>
        <v/>
      </c>
    </row>
    <row r="94" spans="1:7" ht="12.75" customHeight="1" x14ac:dyDescent="0.2">
      <c r="A94" s="4" t="s">
        <v>55</v>
      </c>
      <c r="B94" s="5" t="s">
        <v>28</v>
      </c>
      <c r="C94" s="26"/>
      <c r="D94" s="32"/>
      <c r="E94" s="31">
        <f t="shared" si="27"/>
        <v>0</v>
      </c>
      <c r="F94" s="282" t="str">
        <f t="shared" si="28"/>
        <v/>
      </c>
      <c r="G94" s="282" t="str">
        <f t="shared" si="29"/>
        <v/>
      </c>
    </row>
    <row r="95" spans="1:7" ht="12.75" customHeight="1" x14ac:dyDescent="0.2">
      <c r="A95" s="4" t="s">
        <v>89</v>
      </c>
      <c r="B95" s="5" t="s">
        <v>28</v>
      </c>
      <c r="C95" s="26"/>
      <c r="D95" s="32"/>
      <c r="E95" s="31">
        <f t="shared" si="27"/>
        <v>0</v>
      </c>
      <c r="F95" s="282" t="str">
        <f t="shared" si="28"/>
        <v/>
      </c>
      <c r="G95" s="282" t="str">
        <f t="shared" si="29"/>
        <v/>
      </c>
    </row>
    <row r="96" spans="1:7" ht="12.75" customHeight="1" x14ac:dyDescent="0.2">
      <c r="A96" s="4" t="s">
        <v>56</v>
      </c>
      <c r="B96" s="5" t="s">
        <v>28</v>
      </c>
      <c r="C96" s="26"/>
      <c r="D96" s="32"/>
      <c r="E96" s="31">
        <f t="shared" si="27"/>
        <v>0</v>
      </c>
      <c r="F96" s="282" t="str">
        <f t="shared" si="28"/>
        <v/>
      </c>
      <c r="G96" s="282" t="str">
        <f t="shared" si="29"/>
        <v/>
      </c>
    </row>
    <row r="97" spans="1:7" s="18" customFormat="1" ht="18" customHeight="1" x14ac:dyDescent="0.2">
      <c r="A97" s="319" t="s">
        <v>57</v>
      </c>
      <c r="B97" s="320"/>
      <c r="C97" s="320"/>
      <c r="D97" s="320"/>
      <c r="E97" s="288">
        <f>SUM(E90:E96)</f>
        <v>0</v>
      </c>
      <c r="F97" s="288">
        <f>SUM(F90:F96)</f>
        <v>0</v>
      </c>
      <c r="G97" s="288">
        <f t="shared" ref="G97" si="30">SUM(G90:G96)</f>
        <v>0</v>
      </c>
    </row>
    <row r="98" spans="1:7" x14ac:dyDescent="0.2">
      <c r="A98" s="299"/>
      <c r="B98" s="300"/>
      <c r="C98" s="300"/>
      <c r="D98" s="300"/>
      <c r="E98" s="300"/>
      <c r="F98" s="300"/>
      <c r="G98" s="301"/>
    </row>
    <row r="99" spans="1:7" ht="16.5" customHeight="1" x14ac:dyDescent="0.2">
      <c r="A99" s="305" t="s">
        <v>106</v>
      </c>
      <c r="B99" s="306"/>
      <c r="C99" s="306"/>
      <c r="D99" s="306"/>
      <c r="E99" s="306"/>
      <c r="F99" s="306"/>
      <c r="G99" s="307"/>
    </row>
    <row r="100" spans="1:7" x14ac:dyDescent="0.2">
      <c r="A100" s="29"/>
      <c r="B100" s="30"/>
      <c r="C100" s="26"/>
      <c r="D100" s="32"/>
      <c r="E100" s="31">
        <f t="shared" ref="E100:E107" si="31">(C100*D100)</f>
        <v>0</v>
      </c>
      <c r="F100" s="282" t="str">
        <f t="shared" ref="F100:F107" si="32">IF($F$6&gt;0,$E100*$F$6,"")</f>
        <v/>
      </c>
      <c r="G100" s="282" t="str">
        <f t="shared" ref="G100:G107" si="33">IF($G$6&gt;0,$E100*$G$6,"")</f>
        <v/>
      </c>
    </row>
    <row r="101" spans="1:7" x14ac:dyDescent="0.2">
      <c r="A101" s="29"/>
      <c r="B101" s="30"/>
      <c r="C101" s="26"/>
      <c r="D101" s="32"/>
      <c r="E101" s="31">
        <f t="shared" si="31"/>
        <v>0</v>
      </c>
      <c r="F101" s="282" t="str">
        <f t="shared" si="32"/>
        <v/>
      </c>
      <c r="G101" s="282" t="str">
        <f t="shared" si="33"/>
        <v/>
      </c>
    </row>
    <row r="102" spans="1:7" x14ac:dyDescent="0.2">
      <c r="A102" s="29"/>
      <c r="B102" s="30"/>
      <c r="C102" s="26"/>
      <c r="D102" s="32"/>
      <c r="E102" s="31">
        <f t="shared" si="31"/>
        <v>0</v>
      </c>
      <c r="F102" s="282" t="str">
        <f t="shared" si="32"/>
        <v/>
      </c>
      <c r="G102" s="282" t="str">
        <f t="shared" si="33"/>
        <v/>
      </c>
    </row>
    <row r="103" spans="1:7" x14ac:dyDescent="0.2">
      <c r="A103" s="29"/>
      <c r="B103" s="30"/>
      <c r="C103" s="26"/>
      <c r="D103" s="32"/>
      <c r="E103" s="31">
        <f t="shared" si="31"/>
        <v>0</v>
      </c>
      <c r="F103" s="282" t="str">
        <f t="shared" si="32"/>
        <v/>
      </c>
      <c r="G103" s="282" t="str">
        <f t="shared" si="33"/>
        <v/>
      </c>
    </row>
    <row r="104" spans="1:7" x14ac:dyDescent="0.2">
      <c r="A104" s="29"/>
      <c r="B104" s="30"/>
      <c r="C104" s="26"/>
      <c r="D104" s="32"/>
      <c r="E104" s="31">
        <f t="shared" si="31"/>
        <v>0</v>
      </c>
      <c r="F104" s="282" t="str">
        <f t="shared" si="32"/>
        <v/>
      </c>
      <c r="G104" s="282" t="str">
        <f t="shared" si="33"/>
        <v/>
      </c>
    </row>
    <row r="105" spans="1:7" x14ac:dyDescent="0.2">
      <c r="A105" s="29"/>
      <c r="B105" s="30"/>
      <c r="C105" s="26"/>
      <c r="D105" s="32"/>
      <c r="E105" s="31">
        <f t="shared" si="31"/>
        <v>0</v>
      </c>
      <c r="F105" s="282" t="str">
        <f t="shared" si="32"/>
        <v/>
      </c>
      <c r="G105" s="282" t="str">
        <f t="shared" si="33"/>
        <v/>
      </c>
    </row>
    <row r="106" spans="1:7" x14ac:dyDescent="0.2">
      <c r="A106" s="29"/>
      <c r="B106" s="30"/>
      <c r="C106" s="26"/>
      <c r="D106" s="32"/>
      <c r="E106" s="31">
        <f t="shared" si="31"/>
        <v>0</v>
      </c>
      <c r="F106" s="282" t="str">
        <f t="shared" si="32"/>
        <v/>
      </c>
      <c r="G106" s="282" t="str">
        <f t="shared" si="33"/>
        <v/>
      </c>
    </row>
    <row r="107" spans="1:7" x14ac:dyDescent="0.2">
      <c r="A107" s="29"/>
      <c r="B107" s="30"/>
      <c r="C107" s="26"/>
      <c r="D107" s="32"/>
      <c r="E107" s="31">
        <f t="shared" si="31"/>
        <v>0</v>
      </c>
      <c r="F107" s="282" t="str">
        <f t="shared" si="32"/>
        <v/>
      </c>
      <c r="G107" s="282" t="str">
        <f t="shared" si="33"/>
        <v/>
      </c>
    </row>
    <row r="108" spans="1:7" s="18" customFormat="1" ht="18" customHeight="1" x14ac:dyDescent="0.2">
      <c r="A108" s="319" t="s">
        <v>108</v>
      </c>
      <c r="B108" s="320"/>
      <c r="C108" s="320"/>
      <c r="D108" s="320"/>
      <c r="E108" s="19">
        <f>SUM(E100:E107)</f>
        <v>0</v>
      </c>
      <c r="F108" s="19">
        <f t="shared" ref="F108:G108" si="34">SUM(F100:F107)</f>
        <v>0</v>
      </c>
      <c r="G108" s="19">
        <f t="shared" si="34"/>
        <v>0</v>
      </c>
    </row>
    <row r="109" spans="1:7" x14ac:dyDescent="0.2">
      <c r="A109" s="334"/>
      <c r="B109" s="335"/>
      <c r="C109" s="335"/>
      <c r="D109" s="335"/>
      <c r="E109" s="335"/>
      <c r="F109" s="335"/>
      <c r="G109" s="336"/>
    </row>
    <row r="110" spans="1:7" ht="16.5" customHeight="1" x14ac:dyDescent="0.2">
      <c r="A110" s="305" t="s">
        <v>58</v>
      </c>
      <c r="B110" s="306"/>
      <c r="C110" s="306"/>
      <c r="D110" s="306"/>
      <c r="E110" s="306"/>
      <c r="F110" s="306"/>
      <c r="G110" s="307"/>
    </row>
    <row r="111" spans="1:7" ht="24.95" customHeight="1" x14ac:dyDescent="0.2">
      <c r="A111" s="16" t="s">
        <v>66</v>
      </c>
      <c r="B111" s="5" t="s">
        <v>3</v>
      </c>
      <c r="C111" s="6">
        <v>1</v>
      </c>
      <c r="D111" s="32"/>
      <c r="E111" s="31">
        <f>(C111*D111)</f>
        <v>0</v>
      </c>
      <c r="F111" s="282" t="str">
        <f t="shared" ref="F111:F115" si="35">IF($F$6&gt;0,$E111*$F$6,"")</f>
        <v/>
      </c>
      <c r="G111" s="282" t="str">
        <f t="shared" ref="G111:G115" si="36">IF($G$6&gt;0,$E111*$G$6,"")</f>
        <v/>
      </c>
    </row>
    <row r="112" spans="1:7" x14ac:dyDescent="0.2">
      <c r="A112" s="4" t="s">
        <v>59</v>
      </c>
      <c r="B112" s="5" t="s">
        <v>3</v>
      </c>
      <c r="C112" s="6">
        <v>1</v>
      </c>
      <c r="D112" s="32"/>
      <c r="E112" s="31">
        <f>(C112*D112)</f>
        <v>0</v>
      </c>
      <c r="F112" s="282" t="str">
        <f t="shared" si="35"/>
        <v/>
      </c>
      <c r="G112" s="282" t="str">
        <f t="shared" si="36"/>
        <v/>
      </c>
    </row>
    <row r="113" spans="1:7" ht="24.95" customHeight="1" x14ac:dyDescent="0.2">
      <c r="A113" s="4" t="s">
        <v>67</v>
      </c>
      <c r="B113" s="5" t="s">
        <v>3</v>
      </c>
      <c r="C113" s="6">
        <v>1</v>
      </c>
      <c r="D113" s="32"/>
      <c r="E113" s="31">
        <f>(C113*D113)</f>
        <v>0</v>
      </c>
      <c r="F113" s="282" t="str">
        <f t="shared" si="35"/>
        <v/>
      </c>
      <c r="G113" s="282" t="str">
        <f t="shared" si="36"/>
        <v/>
      </c>
    </row>
    <row r="114" spans="1:7" ht="24.95" customHeight="1" x14ac:dyDescent="0.2">
      <c r="A114" s="4" t="s">
        <v>68</v>
      </c>
      <c r="B114" s="5" t="s">
        <v>3</v>
      </c>
      <c r="C114" s="6">
        <v>1</v>
      </c>
      <c r="D114" s="32"/>
      <c r="E114" s="31">
        <f>(C114*D114)</f>
        <v>0</v>
      </c>
      <c r="F114" s="282" t="str">
        <f t="shared" si="35"/>
        <v/>
      </c>
      <c r="G114" s="282" t="str">
        <f t="shared" si="36"/>
        <v/>
      </c>
    </row>
    <row r="115" spans="1:7" ht="24.95" customHeight="1" x14ac:dyDescent="0.2">
      <c r="A115" s="4" t="s">
        <v>69</v>
      </c>
      <c r="B115" s="5" t="s">
        <v>3</v>
      </c>
      <c r="C115" s="6">
        <v>1</v>
      </c>
      <c r="D115" s="32"/>
      <c r="E115" s="31">
        <f>(C115*D115)</f>
        <v>0</v>
      </c>
      <c r="F115" s="282" t="str">
        <f t="shared" si="35"/>
        <v/>
      </c>
      <c r="G115" s="282" t="str">
        <f t="shared" si="36"/>
        <v/>
      </c>
    </row>
    <row r="116" spans="1:7" s="18" customFormat="1" ht="18" customHeight="1" x14ac:dyDescent="0.2">
      <c r="A116" s="319" t="s">
        <v>60</v>
      </c>
      <c r="B116" s="320"/>
      <c r="C116" s="320"/>
      <c r="D116" s="320"/>
      <c r="E116" s="19">
        <f>SUM(E111:E115)</f>
        <v>0</v>
      </c>
      <c r="F116" s="288">
        <f>SUM(F111:F115)</f>
        <v>0</v>
      </c>
      <c r="G116" s="19">
        <f t="shared" ref="G116" si="37">SUM(G111:G115)</f>
        <v>0</v>
      </c>
    </row>
    <row r="117" spans="1:7" s="18" customFormat="1" ht="25.5" customHeight="1" x14ac:dyDescent="0.2">
      <c r="A117" s="319" t="s">
        <v>103</v>
      </c>
      <c r="B117" s="337"/>
      <c r="C117" s="337"/>
      <c r="D117" s="337"/>
      <c r="E117" s="19">
        <f>SUM(E63,E87,E97,E108,E116)</f>
        <v>0</v>
      </c>
      <c r="F117" s="19">
        <f>SUM(F63,F87,F97,F108,F116)</f>
        <v>0</v>
      </c>
      <c r="G117" s="19">
        <f t="shared" ref="G117" si="38">SUM(G63,G87,G97,G108,G116)</f>
        <v>0</v>
      </c>
    </row>
    <row r="118" spans="1:7" x14ac:dyDescent="0.2">
      <c r="A118" s="334"/>
      <c r="B118" s="335"/>
      <c r="C118" s="335"/>
      <c r="D118" s="335"/>
      <c r="E118" s="335"/>
      <c r="F118" s="335"/>
      <c r="G118" s="336"/>
    </row>
    <row r="119" spans="1:7" ht="33.75" x14ac:dyDescent="0.2">
      <c r="A119" s="4" t="s">
        <v>112</v>
      </c>
      <c r="B119" s="5" t="s">
        <v>3</v>
      </c>
      <c r="C119" s="6">
        <v>1</v>
      </c>
      <c r="D119" s="32">
        <v>30000</v>
      </c>
      <c r="E119" s="31">
        <f>(C119*D119)</f>
        <v>30000</v>
      </c>
      <c r="F119" s="282"/>
      <c r="G119" s="282"/>
    </row>
    <row r="120" spans="1:7" x14ac:dyDescent="0.2">
      <c r="A120" s="299"/>
      <c r="B120" s="300"/>
      <c r="C120" s="300"/>
      <c r="D120" s="300"/>
      <c r="E120" s="300"/>
      <c r="F120" s="300"/>
      <c r="G120" s="301"/>
    </row>
    <row r="121" spans="1:7" s="18" customFormat="1" ht="19.5" customHeight="1" x14ac:dyDescent="0.2">
      <c r="A121" s="319" t="s">
        <v>104</v>
      </c>
      <c r="B121" s="337"/>
      <c r="C121" s="337"/>
      <c r="D121" s="337"/>
      <c r="E121" s="19">
        <f>SUM(E11,E19,E117,E119)</f>
        <v>30000</v>
      </c>
      <c r="F121" s="288">
        <f>SUM(F11,F19,F117,F119)</f>
        <v>0</v>
      </c>
      <c r="G121" s="19">
        <f t="shared" ref="G121" si="39">SUM(G11,G19,G117,G119)</f>
        <v>0</v>
      </c>
    </row>
    <row r="122" spans="1:7" x14ac:dyDescent="0.2">
      <c r="A122" s="338"/>
      <c r="B122" s="339"/>
      <c r="C122" s="339"/>
      <c r="D122" s="339"/>
      <c r="E122" s="339"/>
      <c r="F122" s="339"/>
      <c r="G122" s="340"/>
    </row>
  </sheetData>
  <mergeCells count="48">
    <mergeCell ref="A122:G122"/>
    <mergeCell ref="A6:E6"/>
    <mergeCell ref="A11:D11"/>
    <mergeCell ref="A12:G12"/>
    <mergeCell ref="A13:G13"/>
    <mergeCell ref="A109:G109"/>
    <mergeCell ref="A110:G110"/>
    <mergeCell ref="A121:D121"/>
    <mergeCell ref="A97:D97"/>
    <mergeCell ref="A116:D116"/>
    <mergeCell ref="A118:G118"/>
    <mergeCell ref="A120:G120"/>
    <mergeCell ref="A117:D117"/>
    <mergeCell ref="A108:D108"/>
    <mergeCell ref="B36:G36"/>
    <mergeCell ref="A1:G1"/>
    <mergeCell ref="A2:G2"/>
    <mergeCell ref="F3:G3"/>
    <mergeCell ref="B37:B41"/>
    <mergeCell ref="A19:D19"/>
    <mergeCell ref="B30:B32"/>
    <mergeCell ref="C3:D3"/>
    <mergeCell ref="A3:B3"/>
    <mergeCell ref="A14:G14"/>
    <mergeCell ref="A20:G20"/>
    <mergeCell ref="A21:G21"/>
    <mergeCell ref="A22:G22"/>
    <mergeCell ref="B26:G26"/>
    <mergeCell ref="A99:G99"/>
    <mergeCell ref="B44:G44"/>
    <mergeCell ref="B51:G51"/>
    <mergeCell ref="B60:G60"/>
    <mergeCell ref="A64:G64"/>
    <mergeCell ref="A65:G65"/>
    <mergeCell ref="B72:G72"/>
    <mergeCell ref="B80:B81"/>
    <mergeCell ref="A87:D87"/>
    <mergeCell ref="B45:B48"/>
    <mergeCell ref="B52:B56"/>
    <mergeCell ref="B73:B74"/>
    <mergeCell ref="A63:D63"/>
    <mergeCell ref="B61:B62"/>
    <mergeCell ref="B83:B84"/>
    <mergeCell ref="B79:G79"/>
    <mergeCell ref="B82:G82"/>
    <mergeCell ref="A88:G88"/>
    <mergeCell ref="A89:G89"/>
    <mergeCell ref="A98:G98"/>
  </mergeCells>
  <phoneticPr fontId="7" type="noConversion"/>
  <printOptions horizontalCentered="1"/>
  <pageMargins left="0.25" right="0.25" top="0.15" bottom="0.59" header="0.15" footer="0.59"/>
  <pageSetup orientation="portrait" horizontalDpi="4294967293" r:id="rId1"/>
  <headerFooter alignWithMargins="0"/>
  <rowBreaks count="2" manualBreakCount="2">
    <brk id="57" max="6" man="1"/>
    <brk id="9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5F27-E3DA-4D59-B7D0-6183CD695CD6}">
  <dimension ref="A1:G213"/>
  <sheetViews>
    <sheetView tabSelected="1" topLeftCell="A179" workbookViewId="0">
      <selection activeCell="J212" sqref="J212"/>
    </sheetView>
  </sheetViews>
  <sheetFormatPr defaultRowHeight="12.75" x14ac:dyDescent="0.2"/>
  <cols>
    <col min="1" max="1" width="18.140625" style="273" customWidth="1"/>
    <col min="2" max="2" width="54" customWidth="1"/>
    <col min="3" max="3" width="13.42578125" customWidth="1"/>
    <col min="4" max="4" width="12.42578125" style="273" bestFit="1" customWidth="1"/>
    <col min="5" max="5" width="11" bestFit="1" customWidth="1"/>
    <col min="6" max="6" width="14.85546875" bestFit="1" customWidth="1"/>
    <col min="7" max="7" width="16.140625" customWidth="1"/>
  </cols>
  <sheetData>
    <row r="1" spans="1:7" ht="19.5" thickBot="1" x14ac:dyDescent="0.25">
      <c r="A1" s="400" t="s">
        <v>114</v>
      </c>
      <c r="B1" s="401"/>
      <c r="C1" s="401"/>
      <c r="D1" s="401"/>
      <c r="E1" s="401"/>
      <c r="F1" s="401"/>
      <c r="G1" s="402"/>
    </row>
    <row r="2" spans="1:7" ht="13.5" customHeight="1" thickBot="1" x14ac:dyDescent="0.25">
      <c r="A2" s="403" t="s">
        <v>115</v>
      </c>
      <c r="B2" s="404"/>
      <c r="C2" s="404"/>
      <c r="D2" s="404"/>
      <c r="E2" s="404"/>
      <c r="F2" s="404"/>
      <c r="G2" s="404"/>
    </row>
    <row r="3" spans="1:7" ht="31.5" customHeight="1" x14ac:dyDescent="0.25">
      <c r="A3" s="39" t="s">
        <v>116</v>
      </c>
      <c r="B3" s="40"/>
      <c r="C3" s="41" t="s">
        <v>117</v>
      </c>
      <c r="D3" s="405"/>
      <c r="E3" s="405"/>
      <c r="F3" s="405"/>
      <c r="G3" s="405"/>
    </row>
    <row r="4" spans="1:7" ht="16.5" customHeight="1" x14ac:dyDescent="0.2">
      <c r="A4" s="42" t="s">
        <v>118</v>
      </c>
      <c r="B4" s="391"/>
      <c r="C4" s="391"/>
      <c r="D4" s="391"/>
      <c r="E4" s="391"/>
      <c r="F4" s="391"/>
      <c r="G4" s="392"/>
    </row>
    <row r="5" spans="1:7" ht="16.5" customHeight="1" x14ac:dyDescent="0.2">
      <c r="A5" s="42" t="s">
        <v>119</v>
      </c>
      <c r="B5" s="391"/>
      <c r="C5" s="391"/>
      <c r="D5" s="391"/>
      <c r="E5" s="391"/>
      <c r="F5" s="391"/>
      <c r="G5" s="392"/>
    </row>
    <row r="6" spans="1:7" ht="15" x14ac:dyDescent="0.2">
      <c r="A6" s="42" t="s">
        <v>120</v>
      </c>
      <c r="B6" s="391"/>
      <c r="C6" s="391"/>
      <c r="D6" s="391"/>
      <c r="E6" s="391"/>
      <c r="F6" s="391"/>
      <c r="G6" s="392"/>
    </row>
    <row r="7" spans="1:7" ht="15" x14ac:dyDescent="0.25">
      <c r="A7" s="44" t="s">
        <v>121</v>
      </c>
      <c r="B7" s="391"/>
      <c r="C7" s="391"/>
      <c r="D7" s="391"/>
      <c r="E7" s="391"/>
      <c r="F7" s="391"/>
      <c r="G7" s="392"/>
    </row>
    <row r="8" spans="1:7" ht="16.5" customHeight="1" x14ac:dyDescent="0.2">
      <c r="A8" s="42" t="s">
        <v>122</v>
      </c>
      <c r="B8" s="391"/>
      <c r="C8" s="391"/>
      <c r="D8" s="391"/>
      <c r="E8" s="391"/>
      <c r="F8" s="391"/>
      <c r="G8" s="392"/>
    </row>
    <row r="9" spans="1:7" ht="16.5" customHeight="1" x14ac:dyDescent="0.2">
      <c r="A9" s="42" t="s">
        <v>123</v>
      </c>
      <c r="B9" s="393"/>
      <c r="C9" s="393"/>
      <c r="D9" s="393"/>
      <c r="E9" s="393"/>
      <c r="F9" s="393"/>
      <c r="G9" s="394"/>
    </row>
    <row r="10" spans="1:7" ht="16.5" customHeight="1" x14ac:dyDescent="0.2">
      <c r="A10" s="42" t="s">
        <v>124</v>
      </c>
      <c r="B10" s="45"/>
      <c r="C10" s="43" t="s">
        <v>125</v>
      </c>
      <c r="D10" s="393"/>
      <c r="E10" s="393"/>
      <c r="F10" s="393"/>
      <c r="G10" s="394"/>
    </row>
    <row r="11" spans="1:7" ht="16.5" thickBot="1" x14ac:dyDescent="0.25">
      <c r="A11" s="46"/>
      <c r="B11" s="395"/>
      <c r="C11" s="395"/>
      <c r="D11" s="395"/>
      <c r="E11" s="395"/>
      <c r="F11" s="395"/>
      <c r="G11" s="396"/>
    </row>
    <row r="12" spans="1:7" ht="16.5" customHeight="1" thickBot="1" x14ac:dyDescent="0.25">
      <c r="A12" s="397" t="s">
        <v>126</v>
      </c>
      <c r="B12" s="398"/>
      <c r="C12" s="398"/>
      <c r="D12" s="398"/>
      <c r="E12" s="398"/>
      <c r="F12" s="398"/>
      <c r="G12" s="399"/>
    </row>
    <row r="13" spans="1:7" ht="20.25" customHeight="1" thickBot="1" x14ac:dyDescent="0.25">
      <c r="A13" s="47" t="s">
        <v>127</v>
      </c>
      <c r="B13" s="48" t="s">
        <v>128</v>
      </c>
      <c r="C13" s="48" t="s">
        <v>129</v>
      </c>
      <c r="D13" s="48" t="s">
        <v>130</v>
      </c>
      <c r="E13" s="48" t="s">
        <v>131</v>
      </c>
      <c r="F13" s="49" t="s">
        <v>132</v>
      </c>
      <c r="G13" s="50" t="s">
        <v>133</v>
      </c>
    </row>
    <row r="14" spans="1:7" ht="15.75" thickTop="1" x14ac:dyDescent="0.25">
      <c r="A14" s="51">
        <v>2020082</v>
      </c>
      <c r="B14" s="52" t="s">
        <v>134</v>
      </c>
      <c r="C14" s="53" t="s">
        <v>135</v>
      </c>
      <c r="D14" s="54"/>
      <c r="E14" s="55"/>
      <c r="F14" s="56">
        <f>D14*E14</f>
        <v>0</v>
      </c>
      <c r="G14" s="57">
        <f t="shared" ref="G14:G38" si="0">SUM(F14)</f>
        <v>0</v>
      </c>
    </row>
    <row r="15" spans="1:7" ht="15" x14ac:dyDescent="0.25">
      <c r="A15" s="58">
        <v>2020084</v>
      </c>
      <c r="B15" s="59" t="s">
        <v>136</v>
      </c>
      <c r="C15" s="60" t="s">
        <v>135</v>
      </c>
      <c r="D15" s="61"/>
      <c r="E15" s="62"/>
      <c r="F15" s="63">
        <f t="shared" ref="F15:F37" si="1">D15*E15</f>
        <v>0</v>
      </c>
      <c r="G15" s="64">
        <f t="shared" si="0"/>
        <v>0</v>
      </c>
    </row>
    <row r="16" spans="1:7" ht="15" x14ac:dyDescent="0.25">
      <c r="A16" s="58">
        <v>2020085</v>
      </c>
      <c r="B16" s="59" t="s">
        <v>137</v>
      </c>
      <c r="C16" s="60" t="s">
        <v>135</v>
      </c>
      <c r="D16" s="61"/>
      <c r="E16" s="62"/>
      <c r="F16" s="63">
        <f t="shared" si="1"/>
        <v>0</v>
      </c>
      <c r="G16" s="64">
        <f t="shared" si="0"/>
        <v>0</v>
      </c>
    </row>
    <row r="17" spans="1:7" ht="15" x14ac:dyDescent="0.25">
      <c r="A17" s="58">
        <v>2020088</v>
      </c>
      <c r="B17" s="59" t="s">
        <v>138</v>
      </c>
      <c r="C17" s="60" t="s">
        <v>135</v>
      </c>
      <c r="D17" s="61"/>
      <c r="E17" s="62"/>
      <c r="F17" s="63">
        <f t="shared" si="1"/>
        <v>0</v>
      </c>
      <c r="G17" s="64">
        <f t="shared" si="0"/>
        <v>0</v>
      </c>
    </row>
    <row r="18" spans="1:7" ht="15" x14ac:dyDescent="0.25">
      <c r="A18" s="58">
        <v>2020089</v>
      </c>
      <c r="B18" s="59" t="s">
        <v>139</v>
      </c>
      <c r="C18" s="60" t="s">
        <v>135</v>
      </c>
      <c r="D18" s="61"/>
      <c r="E18" s="62"/>
      <c r="F18" s="63">
        <f t="shared" si="1"/>
        <v>0</v>
      </c>
      <c r="G18" s="64">
        <f t="shared" si="0"/>
        <v>0</v>
      </c>
    </row>
    <row r="19" spans="1:7" ht="15" x14ac:dyDescent="0.25">
      <c r="A19" s="58">
        <v>2030112</v>
      </c>
      <c r="B19" s="59" t="s">
        <v>140</v>
      </c>
      <c r="C19" s="60" t="s">
        <v>141</v>
      </c>
      <c r="D19" s="61"/>
      <c r="E19" s="62"/>
      <c r="F19" s="63">
        <f t="shared" si="1"/>
        <v>0</v>
      </c>
      <c r="G19" s="64">
        <f t="shared" si="0"/>
        <v>0</v>
      </c>
    </row>
    <row r="20" spans="1:7" ht="15" x14ac:dyDescent="0.25">
      <c r="A20" s="58">
        <v>2030113</v>
      </c>
      <c r="B20" s="59" t="s">
        <v>142</v>
      </c>
      <c r="C20" s="60" t="s">
        <v>143</v>
      </c>
      <c r="D20" s="61"/>
      <c r="E20" s="62"/>
      <c r="F20" s="63">
        <f t="shared" si="1"/>
        <v>0</v>
      </c>
      <c r="G20" s="64">
        <f t="shared" si="0"/>
        <v>0</v>
      </c>
    </row>
    <row r="21" spans="1:7" ht="15" x14ac:dyDescent="0.25">
      <c r="A21" s="58">
        <v>4040111</v>
      </c>
      <c r="B21" s="59" t="s">
        <v>144</v>
      </c>
      <c r="C21" s="60" t="s">
        <v>145</v>
      </c>
      <c r="D21" s="61"/>
      <c r="E21" s="62"/>
      <c r="F21" s="63">
        <f t="shared" si="1"/>
        <v>0</v>
      </c>
      <c r="G21" s="64">
        <f t="shared" si="0"/>
        <v>0</v>
      </c>
    </row>
    <row r="22" spans="1:7" ht="15" x14ac:dyDescent="0.25">
      <c r="A22" s="58">
        <v>4040116</v>
      </c>
      <c r="B22" s="59" t="s">
        <v>146</v>
      </c>
      <c r="C22" s="60" t="s">
        <v>143</v>
      </c>
      <c r="D22" s="61"/>
      <c r="E22" s="62"/>
      <c r="F22" s="63">
        <f t="shared" si="1"/>
        <v>0</v>
      </c>
      <c r="G22" s="64">
        <f t="shared" si="0"/>
        <v>0</v>
      </c>
    </row>
    <row r="23" spans="1:7" ht="15" x14ac:dyDescent="0.25">
      <c r="A23" s="58">
        <v>4040125</v>
      </c>
      <c r="B23" s="59" t="s">
        <v>147</v>
      </c>
      <c r="C23" s="60" t="s">
        <v>145</v>
      </c>
      <c r="D23" s="61"/>
      <c r="E23" s="62"/>
      <c r="F23" s="63">
        <f t="shared" si="1"/>
        <v>0</v>
      </c>
      <c r="G23" s="64">
        <f t="shared" si="0"/>
        <v>0</v>
      </c>
    </row>
    <row r="24" spans="1:7" ht="15" x14ac:dyDescent="0.25">
      <c r="A24" s="58">
        <v>4040165</v>
      </c>
      <c r="B24" s="59" t="s">
        <v>148</v>
      </c>
      <c r="C24" s="60" t="s">
        <v>135</v>
      </c>
      <c r="D24" s="61"/>
      <c r="E24" s="62"/>
      <c r="F24" s="63">
        <f t="shared" si="1"/>
        <v>0</v>
      </c>
      <c r="G24" s="64">
        <f t="shared" si="0"/>
        <v>0</v>
      </c>
    </row>
    <row r="25" spans="1:7" ht="15" x14ac:dyDescent="0.25">
      <c r="A25" s="58">
        <v>4040282</v>
      </c>
      <c r="B25" s="59" t="s">
        <v>149</v>
      </c>
      <c r="C25" s="60" t="s">
        <v>145</v>
      </c>
      <c r="D25" s="61"/>
      <c r="E25" s="62"/>
      <c r="F25" s="63">
        <f t="shared" si="1"/>
        <v>0</v>
      </c>
      <c r="G25" s="64">
        <f t="shared" si="0"/>
        <v>0</v>
      </c>
    </row>
    <row r="26" spans="1:7" ht="30" x14ac:dyDescent="0.25">
      <c r="A26" s="58">
        <v>4060009</v>
      </c>
      <c r="B26" s="65" t="s">
        <v>150</v>
      </c>
      <c r="C26" s="60" t="s">
        <v>145</v>
      </c>
      <c r="D26" s="61"/>
      <c r="E26" s="62"/>
      <c r="F26" s="63">
        <f t="shared" si="1"/>
        <v>0</v>
      </c>
      <c r="G26" s="64">
        <f t="shared" si="0"/>
        <v>0</v>
      </c>
    </row>
    <row r="27" spans="1:7" ht="30" x14ac:dyDescent="0.25">
      <c r="A27" s="58">
        <v>4140040</v>
      </c>
      <c r="B27" s="59" t="s">
        <v>151</v>
      </c>
      <c r="C27" s="60" t="s">
        <v>145</v>
      </c>
      <c r="D27" s="61"/>
      <c r="E27" s="62"/>
      <c r="F27" s="63">
        <f t="shared" si="1"/>
        <v>0</v>
      </c>
      <c r="G27" s="64">
        <f t="shared" si="0"/>
        <v>0</v>
      </c>
    </row>
    <row r="28" spans="1:7" ht="15" x14ac:dyDescent="0.25">
      <c r="A28" s="58">
        <v>4140042</v>
      </c>
      <c r="B28" s="59" t="s">
        <v>152</v>
      </c>
      <c r="C28" s="60" t="s">
        <v>145</v>
      </c>
      <c r="D28" s="61"/>
      <c r="E28" s="62"/>
      <c r="F28" s="63">
        <f t="shared" si="1"/>
        <v>0</v>
      </c>
      <c r="G28" s="64">
        <f t="shared" si="0"/>
        <v>0</v>
      </c>
    </row>
    <row r="29" spans="1:7" ht="15" x14ac:dyDescent="0.25">
      <c r="A29" s="58">
        <v>4140044</v>
      </c>
      <c r="B29" s="59" t="s">
        <v>153</v>
      </c>
      <c r="C29" s="60" t="s">
        <v>145</v>
      </c>
      <c r="D29" s="61"/>
      <c r="E29" s="62"/>
      <c r="F29" s="63">
        <f t="shared" si="1"/>
        <v>0</v>
      </c>
      <c r="G29" s="64">
        <f t="shared" si="0"/>
        <v>0</v>
      </c>
    </row>
    <row r="30" spans="1:7" ht="14.25" customHeight="1" x14ac:dyDescent="0.25">
      <c r="A30" s="58">
        <v>4160004</v>
      </c>
      <c r="B30" s="59" t="s">
        <v>154</v>
      </c>
      <c r="C30" s="60" t="s">
        <v>145</v>
      </c>
      <c r="D30" s="61"/>
      <c r="E30" s="62"/>
      <c r="F30" s="63">
        <f t="shared" si="1"/>
        <v>0</v>
      </c>
      <c r="G30" s="64">
        <f t="shared" si="0"/>
        <v>0</v>
      </c>
    </row>
    <row r="31" spans="1:7" ht="15" x14ac:dyDescent="0.25">
      <c r="A31" s="58">
        <v>4160031</v>
      </c>
      <c r="B31" s="59" t="s">
        <v>155</v>
      </c>
      <c r="C31" s="60" t="s">
        <v>145</v>
      </c>
      <c r="D31" s="61"/>
      <c r="E31" s="62"/>
      <c r="F31" s="63">
        <f t="shared" si="1"/>
        <v>0</v>
      </c>
      <c r="G31" s="64">
        <f t="shared" si="0"/>
        <v>0</v>
      </c>
    </row>
    <row r="32" spans="1:7" ht="30" x14ac:dyDescent="0.25">
      <c r="A32" s="58">
        <v>9240129</v>
      </c>
      <c r="B32" s="59" t="s">
        <v>156</v>
      </c>
      <c r="C32" s="60" t="s">
        <v>135</v>
      </c>
      <c r="D32" s="61"/>
      <c r="E32" s="62"/>
      <c r="F32" s="63">
        <f t="shared" si="1"/>
        <v>0</v>
      </c>
      <c r="G32" s="64">
        <f t="shared" si="0"/>
        <v>0</v>
      </c>
    </row>
    <row r="33" spans="1:7" ht="15" x14ac:dyDescent="0.25">
      <c r="A33" s="66"/>
      <c r="B33" s="67"/>
      <c r="C33" s="67"/>
      <c r="D33" s="61"/>
      <c r="E33" s="62"/>
      <c r="F33" s="63">
        <f t="shared" si="1"/>
        <v>0</v>
      </c>
      <c r="G33" s="64">
        <f t="shared" si="0"/>
        <v>0</v>
      </c>
    </row>
    <row r="34" spans="1:7" ht="15" x14ac:dyDescent="0.25">
      <c r="A34" s="66"/>
      <c r="B34" s="67"/>
      <c r="C34" s="67"/>
      <c r="D34" s="61"/>
      <c r="E34" s="62"/>
      <c r="F34" s="63">
        <f t="shared" si="1"/>
        <v>0</v>
      </c>
      <c r="G34" s="64">
        <f t="shared" si="0"/>
        <v>0</v>
      </c>
    </row>
    <row r="35" spans="1:7" ht="15" x14ac:dyDescent="0.25">
      <c r="A35" s="66"/>
      <c r="B35" s="67"/>
      <c r="C35" s="67"/>
      <c r="D35" s="61"/>
      <c r="E35" s="62"/>
      <c r="F35" s="63">
        <f t="shared" si="1"/>
        <v>0</v>
      </c>
      <c r="G35" s="64">
        <f t="shared" si="0"/>
        <v>0</v>
      </c>
    </row>
    <row r="36" spans="1:7" ht="15" x14ac:dyDescent="0.25">
      <c r="A36" s="66"/>
      <c r="B36" s="67"/>
      <c r="C36" s="67"/>
      <c r="D36" s="61"/>
      <c r="E36" s="62"/>
      <c r="F36" s="63">
        <f t="shared" si="1"/>
        <v>0</v>
      </c>
      <c r="G36" s="64">
        <f t="shared" si="0"/>
        <v>0</v>
      </c>
    </row>
    <row r="37" spans="1:7" ht="15.75" thickBot="1" x14ac:dyDescent="0.3">
      <c r="A37" s="68"/>
      <c r="B37" s="69"/>
      <c r="C37" s="69"/>
      <c r="D37" s="70"/>
      <c r="E37" s="71"/>
      <c r="F37" s="72">
        <f t="shared" si="1"/>
        <v>0</v>
      </c>
      <c r="G37" s="73">
        <f t="shared" si="0"/>
        <v>0</v>
      </c>
    </row>
    <row r="38" spans="1:7" ht="15.75" thickBot="1" x14ac:dyDescent="0.25">
      <c r="A38" s="367" t="s">
        <v>157</v>
      </c>
      <c r="B38" s="368"/>
      <c r="C38" s="368"/>
      <c r="D38" s="368"/>
      <c r="E38" s="368"/>
      <c r="F38" s="74">
        <f>SUM(F14:F37)</f>
        <v>0</v>
      </c>
      <c r="G38" s="75">
        <f t="shared" si="0"/>
        <v>0</v>
      </c>
    </row>
    <row r="39" spans="1:7" ht="15.75" customHeight="1" thickBot="1" x14ac:dyDescent="0.25">
      <c r="A39" s="76"/>
      <c r="B39" s="76"/>
      <c r="C39" s="76"/>
      <c r="D39" s="76"/>
      <c r="E39" s="76"/>
      <c r="F39" s="77"/>
      <c r="G39" s="78"/>
    </row>
    <row r="40" spans="1:7" ht="16.5" customHeight="1" thickBot="1" x14ac:dyDescent="0.25">
      <c r="A40" s="382" t="s">
        <v>158</v>
      </c>
      <c r="B40" s="383"/>
      <c r="C40" s="383"/>
      <c r="D40" s="383"/>
      <c r="E40" s="383"/>
      <c r="F40" s="383"/>
      <c r="G40" s="384"/>
    </row>
    <row r="41" spans="1:7" ht="18.75" customHeight="1" thickTop="1" thickBot="1" x14ac:dyDescent="0.25">
      <c r="A41" s="47" t="s">
        <v>127</v>
      </c>
      <c r="B41" s="48" t="s">
        <v>128</v>
      </c>
      <c r="C41" s="48" t="s">
        <v>129</v>
      </c>
      <c r="D41" s="48" t="s">
        <v>130</v>
      </c>
      <c r="E41" s="48" t="s">
        <v>131</v>
      </c>
      <c r="F41" s="49" t="s">
        <v>132</v>
      </c>
      <c r="G41" s="79" t="s">
        <v>133</v>
      </c>
    </row>
    <row r="42" spans="1:7" ht="27.75" customHeight="1" x14ac:dyDescent="0.2">
      <c r="A42" s="80">
        <v>2020009</v>
      </c>
      <c r="B42" s="81" t="s">
        <v>159</v>
      </c>
      <c r="C42" s="80" t="s">
        <v>135</v>
      </c>
      <c r="D42" s="80"/>
      <c r="E42" s="82"/>
      <c r="F42" s="83">
        <f t="shared" ref="F42:F62" si="2">D42*E42</f>
        <v>0</v>
      </c>
      <c r="G42" s="84">
        <f t="shared" ref="G42:G63" si="3">SUM(F42)</f>
        <v>0</v>
      </c>
    </row>
    <row r="43" spans="1:7" ht="15" x14ac:dyDescent="0.2">
      <c r="A43" s="85">
        <v>2020019</v>
      </c>
      <c r="B43" s="86" t="s">
        <v>160</v>
      </c>
      <c r="C43" s="85" t="s">
        <v>161</v>
      </c>
      <c r="D43" s="85"/>
      <c r="E43" s="87"/>
      <c r="F43" s="88">
        <f t="shared" si="2"/>
        <v>0</v>
      </c>
      <c r="G43" s="84">
        <f t="shared" si="3"/>
        <v>0</v>
      </c>
    </row>
    <row r="44" spans="1:7" ht="15" x14ac:dyDescent="0.25">
      <c r="A44" s="85">
        <v>2020037</v>
      </c>
      <c r="B44" s="86" t="s">
        <v>162</v>
      </c>
      <c r="C44" s="85" t="s">
        <v>163</v>
      </c>
      <c r="D44" s="89"/>
      <c r="E44" s="87"/>
      <c r="F44" s="88">
        <f t="shared" si="2"/>
        <v>0</v>
      </c>
      <c r="G44" s="84">
        <f t="shared" si="3"/>
        <v>0</v>
      </c>
    </row>
    <row r="45" spans="1:7" ht="15" x14ac:dyDescent="0.25">
      <c r="A45" s="85">
        <v>2020054</v>
      </c>
      <c r="B45" s="86" t="s">
        <v>164</v>
      </c>
      <c r="C45" s="85" t="s">
        <v>163</v>
      </c>
      <c r="D45" s="89"/>
      <c r="E45" s="87"/>
      <c r="F45" s="88">
        <f t="shared" si="2"/>
        <v>0</v>
      </c>
      <c r="G45" s="84">
        <f t="shared" si="3"/>
        <v>0</v>
      </c>
    </row>
    <row r="46" spans="1:7" ht="15" x14ac:dyDescent="0.25">
      <c r="A46" s="85">
        <v>2020071</v>
      </c>
      <c r="B46" s="86" t="s">
        <v>165</v>
      </c>
      <c r="C46" s="85" t="s">
        <v>161</v>
      </c>
      <c r="D46" s="89"/>
      <c r="E46" s="87"/>
      <c r="F46" s="88">
        <f t="shared" si="2"/>
        <v>0</v>
      </c>
      <c r="G46" s="84">
        <f t="shared" si="3"/>
        <v>0</v>
      </c>
    </row>
    <row r="47" spans="1:7" ht="15" x14ac:dyDescent="0.25">
      <c r="A47" s="89">
        <v>2030116</v>
      </c>
      <c r="B47" s="90" t="s">
        <v>166</v>
      </c>
      <c r="C47" s="89" t="s">
        <v>161</v>
      </c>
      <c r="D47" s="89"/>
      <c r="E47" s="91"/>
      <c r="F47" s="92">
        <f t="shared" si="2"/>
        <v>0</v>
      </c>
      <c r="G47" s="93">
        <f t="shared" si="3"/>
        <v>0</v>
      </c>
    </row>
    <row r="48" spans="1:7" ht="25.5" customHeight="1" x14ac:dyDescent="0.2">
      <c r="A48" s="85">
        <v>2030900</v>
      </c>
      <c r="B48" s="86" t="s">
        <v>167</v>
      </c>
      <c r="C48" s="85" t="s">
        <v>168</v>
      </c>
      <c r="D48" s="85"/>
      <c r="E48" s="87"/>
      <c r="F48" s="88">
        <f t="shared" si="2"/>
        <v>0</v>
      </c>
      <c r="G48" s="84">
        <f t="shared" si="3"/>
        <v>0</v>
      </c>
    </row>
    <row r="49" spans="1:7" ht="15" x14ac:dyDescent="0.2">
      <c r="A49" s="85">
        <v>7320072</v>
      </c>
      <c r="B49" s="86" t="s">
        <v>169</v>
      </c>
      <c r="C49" s="85"/>
      <c r="D49" s="85"/>
      <c r="E49" s="87"/>
      <c r="F49" s="88">
        <f t="shared" si="2"/>
        <v>0</v>
      </c>
      <c r="G49" s="84">
        <f t="shared" si="3"/>
        <v>0</v>
      </c>
    </row>
    <row r="50" spans="1:7" ht="15" x14ac:dyDescent="0.2">
      <c r="A50" s="85">
        <v>7320455</v>
      </c>
      <c r="B50" s="86" t="s">
        <v>170</v>
      </c>
      <c r="C50" s="85"/>
      <c r="D50" s="85"/>
      <c r="E50" s="87"/>
      <c r="F50" s="88">
        <f t="shared" si="2"/>
        <v>0</v>
      </c>
      <c r="G50" s="84">
        <f t="shared" si="3"/>
        <v>0</v>
      </c>
    </row>
    <row r="51" spans="1:7" ht="15" x14ac:dyDescent="0.2">
      <c r="A51" s="85">
        <v>9030008</v>
      </c>
      <c r="B51" s="86" t="s">
        <v>171</v>
      </c>
      <c r="C51" s="85" t="s">
        <v>161</v>
      </c>
      <c r="D51" s="85"/>
      <c r="E51" s="87"/>
      <c r="F51" s="88">
        <f t="shared" si="2"/>
        <v>0</v>
      </c>
      <c r="G51" s="84">
        <f t="shared" si="3"/>
        <v>0</v>
      </c>
    </row>
    <row r="52" spans="1:7" ht="15" x14ac:dyDescent="0.2">
      <c r="A52" s="85">
        <v>9060031</v>
      </c>
      <c r="B52" s="86" t="s">
        <v>172</v>
      </c>
      <c r="C52" s="85" t="s">
        <v>163</v>
      </c>
      <c r="D52" s="85"/>
      <c r="E52" s="87"/>
      <c r="F52" s="88">
        <f t="shared" si="2"/>
        <v>0</v>
      </c>
      <c r="G52" s="84">
        <f t="shared" si="3"/>
        <v>0</v>
      </c>
    </row>
    <row r="53" spans="1:7" ht="15" x14ac:dyDescent="0.2">
      <c r="A53" s="85">
        <v>9050006</v>
      </c>
      <c r="B53" s="86" t="s">
        <v>173</v>
      </c>
      <c r="C53" s="85" t="s">
        <v>161</v>
      </c>
      <c r="D53" s="85"/>
      <c r="E53" s="87"/>
      <c r="F53" s="88">
        <f t="shared" si="2"/>
        <v>0</v>
      </c>
      <c r="G53" s="84">
        <f t="shared" si="3"/>
        <v>0</v>
      </c>
    </row>
    <row r="54" spans="1:7" ht="15" x14ac:dyDescent="0.2">
      <c r="A54" s="85">
        <v>9050026</v>
      </c>
      <c r="B54" s="86" t="s">
        <v>174</v>
      </c>
      <c r="C54" s="85" t="s">
        <v>163</v>
      </c>
      <c r="D54" s="85"/>
      <c r="E54" s="87"/>
      <c r="F54" s="88">
        <f t="shared" si="2"/>
        <v>0</v>
      </c>
      <c r="G54" s="84">
        <f t="shared" si="3"/>
        <v>0</v>
      </c>
    </row>
    <row r="55" spans="1:7" ht="15" x14ac:dyDescent="0.2">
      <c r="A55" s="85">
        <v>9050040</v>
      </c>
      <c r="B55" s="86" t="s">
        <v>175</v>
      </c>
      <c r="C55" s="85" t="s">
        <v>163</v>
      </c>
      <c r="D55" s="85"/>
      <c r="E55" s="87"/>
      <c r="F55" s="88">
        <f t="shared" si="2"/>
        <v>0</v>
      </c>
      <c r="G55" s="84">
        <f t="shared" si="3"/>
        <v>0</v>
      </c>
    </row>
    <row r="56" spans="1:7" ht="15" x14ac:dyDescent="0.2">
      <c r="A56" s="85">
        <v>9050430</v>
      </c>
      <c r="B56" s="86" t="s">
        <v>176</v>
      </c>
      <c r="C56" s="85" t="s">
        <v>163</v>
      </c>
      <c r="D56" s="85"/>
      <c r="E56" s="87"/>
      <c r="F56" s="88">
        <f t="shared" si="2"/>
        <v>0</v>
      </c>
      <c r="G56" s="84">
        <f t="shared" si="3"/>
        <v>0</v>
      </c>
    </row>
    <row r="57" spans="1:7" ht="15" x14ac:dyDescent="0.2">
      <c r="A57" s="85">
        <v>9160001</v>
      </c>
      <c r="B57" s="86" t="s">
        <v>177</v>
      </c>
      <c r="C57" s="85" t="s">
        <v>161</v>
      </c>
      <c r="D57" s="85"/>
      <c r="E57" s="87"/>
      <c r="F57" s="88">
        <f t="shared" si="2"/>
        <v>0</v>
      </c>
      <c r="G57" s="84">
        <f t="shared" si="3"/>
        <v>0</v>
      </c>
    </row>
    <row r="58" spans="1:7" ht="15" x14ac:dyDescent="0.2">
      <c r="A58" s="85"/>
      <c r="B58" s="86"/>
      <c r="C58" s="86"/>
      <c r="D58" s="85"/>
      <c r="E58" s="87"/>
      <c r="F58" s="88">
        <f t="shared" si="2"/>
        <v>0</v>
      </c>
      <c r="G58" s="84">
        <f t="shared" si="3"/>
        <v>0</v>
      </c>
    </row>
    <row r="59" spans="1:7" ht="15" x14ac:dyDescent="0.2">
      <c r="A59" s="85"/>
      <c r="B59" s="86"/>
      <c r="C59" s="86"/>
      <c r="D59" s="85"/>
      <c r="E59" s="87"/>
      <c r="F59" s="88">
        <f t="shared" si="2"/>
        <v>0</v>
      </c>
      <c r="G59" s="84">
        <f t="shared" si="3"/>
        <v>0</v>
      </c>
    </row>
    <row r="60" spans="1:7" ht="15" x14ac:dyDescent="0.2">
      <c r="A60" s="85"/>
      <c r="B60" s="86"/>
      <c r="C60" s="86"/>
      <c r="D60" s="85"/>
      <c r="E60" s="87"/>
      <c r="F60" s="88"/>
      <c r="G60" s="84"/>
    </row>
    <row r="61" spans="1:7" ht="15" x14ac:dyDescent="0.2">
      <c r="A61" s="85"/>
      <c r="B61" s="86"/>
      <c r="C61" s="86"/>
      <c r="D61" s="85"/>
      <c r="E61" s="87"/>
      <c r="F61" s="88">
        <f t="shared" si="2"/>
        <v>0</v>
      </c>
      <c r="G61" s="84">
        <f t="shared" si="3"/>
        <v>0</v>
      </c>
    </row>
    <row r="62" spans="1:7" ht="15.75" thickBot="1" x14ac:dyDescent="0.25">
      <c r="A62" s="94"/>
      <c r="B62" s="95"/>
      <c r="C62" s="95"/>
      <c r="D62" s="94"/>
      <c r="E62" s="96"/>
      <c r="F62" s="97">
        <f t="shared" si="2"/>
        <v>0</v>
      </c>
      <c r="G62" s="98">
        <f t="shared" si="3"/>
        <v>0</v>
      </c>
    </row>
    <row r="63" spans="1:7" ht="15.75" thickBot="1" x14ac:dyDescent="0.25">
      <c r="A63" s="367" t="s">
        <v>157</v>
      </c>
      <c r="B63" s="368"/>
      <c r="C63" s="368"/>
      <c r="D63" s="368"/>
      <c r="E63" s="368"/>
      <c r="F63" s="99">
        <f>SUM(F42:F62)</f>
        <v>0</v>
      </c>
      <c r="G63" s="100">
        <f t="shared" si="3"/>
        <v>0</v>
      </c>
    </row>
    <row r="64" spans="1:7" ht="40.5" customHeight="1" x14ac:dyDescent="0.2">
      <c r="A64" s="76"/>
      <c r="B64" s="76"/>
      <c r="C64" s="76"/>
      <c r="D64" s="76"/>
      <c r="E64" s="76"/>
      <c r="F64" s="101"/>
      <c r="G64" s="102"/>
    </row>
    <row r="65" spans="1:7" ht="15.75" thickBot="1" x14ac:dyDescent="0.25">
      <c r="A65" s="385" t="s">
        <v>178</v>
      </c>
      <c r="B65" s="386"/>
      <c r="C65" s="386"/>
      <c r="D65" s="386"/>
      <c r="E65" s="386"/>
      <c r="F65" s="386"/>
      <c r="G65" s="387"/>
    </row>
    <row r="66" spans="1:7" ht="21" customHeight="1" thickBot="1" x14ac:dyDescent="0.25">
      <c r="A66" s="47" t="s">
        <v>127</v>
      </c>
      <c r="B66" s="48" t="s">
        <v>128</v>
      </c>
      <c r="C66" s="48" t="s">
        <v>129</v>
      </c>
      <c r="D66" s="48" t="s">
        <v>130</v>
      </c>
      <c r="E66" s="48" t="s">
        <v>131</v>
      </c>
      <c r="F66" s="49" t="s">
        <v>132</v>
      </c>
      <c r="G66" s="103" t="s">
        <v>133</v>
      </c>
    </row>
    <row r="67" spans="1:7" ht="15" x14ac:dyDescent="0.25">
      <c r="A67" s="104"/>
      <c r="B67" s="105" t="s">
        <v>179</v>
      </c>
      <c r="C67" s="106"/>
      <c r="D67" s="107"/>
      <c r="E67" s="108"/>
      <c r="F67" s="109">
        <f>E67*D67</f>
        <v>0</v>
      </c>
      <c r="G67" s="110">
        <f t="shared" ref="G67:G84" si="4">SUM(F67)</f>
        <v>0</v>
      </c>
    </row>
    <row r="68" spans="1:7" ht="15" x14ac:dyDescent="0.25">
      <c r="A68" s="111">
        <v>6010502</v>
      </c>
      <c r="B68" s="112" t="s">
        <v>180</v>
      </c>
      <c r="C68" s="113" t="s">
        <v>181</v>
      </c>
      <c r="D68" s="114"/>
      <c r="E68" s="115"/>
      <c r="F68" s="116">
        <f t="shared" ref="F68:F83" si="5">E68*D68</f>
        <v>0</v>
      </c>
      <c r="G68" s="117">
        <f t="shared" si="4"/>
        <v>0</v>
      </c>
    </row>
    <row r="69" spans="1:7" ht="15" x14ac:dyDescent="0.25">
      <c r="A69" s="111">
        <v>6011140</v>
      </c>
      <c r="B69" s="112" t="s">
        <v>182</v>
      </c>
      <c r="C69" s="113" t="s">
        <v>181</v>
      </c>
      <c r="D69" s="114"/>
      <c r="E69" s="115"/>
      <c r="F69" s="116">
        <f t="shared" si="5"/>
        <v>0</v>
      </c>
      <c r="G69" s="117">
        <f t="shared" si="4"/>
        <v>0</v>
      </c>
    </row>
    <row r="70" spans="1:7" ht="15" x14ac:dyDescent="0.25">
      <c r="A70" s="111"/>
      <c r="B70" s="112"/>
      <c r="C70" s="113"/>
      <c r="D70" s="114"/>
      <c r="E70" s="115"/>
      <c r="F70" s="116">
        <f t="shared" si="5"/>
        <v>0</v>
      </c>
      <c r="G70" s="117">
        <f t="shared" si="4"/>
        <v>0</v>
      </c>
    </row>
    <row r="71" spans="1:7" ht="15" x14ac:dyDescent="0.25">
      <c r="A71" s="111"/>
      <c r="B71" s="112"/>
      <c r="C71" s="113"/>
      <c r="D71" s="114"/>
      <c r="E71" s="115"/>
      <c r="F71" s="116">
        <f t="shared" si="5"/>
        <v>0</v>
      </c>
      <c r="G71" s="117">
        <f t="shared" si="4"/>
        <v>0</v>
      </c>
    </row>
    <row r="72" spans="1:7" ht="15" x14ac:dyDescent="0.25">
      <c r="A72" s="111"/>
      <c r="B72" s="112"/>
      <c r="C72" s="113"/>
      <c r="D72" s="114"/>
      <c r="E72" s="115"/>
      <c r="F72" s="116">
        <f t="shared" si="5"/>
        <v>0</v>
      </c>
      <c r="G72" s="117">
        <f t="shared" si="4"/>
        <v>0</v>
      </c>
    </row>
    <row r="73" spans="1:7" ht="15" x14ac:dyDescent="0.25">
      <c r="A73" s="111"/>
      <c r="B73" s="112" t="s">
        <v>179</v>
      </c>
      <c r="C73" s="113"/>
      <c r="D73" s="114"/>
      <c r="E73" s="115"/>
      <c r="F73" s="116">
        <f t="shared" si="5"/>
        <v>0</v>
      </c>
      <c r="G73" s="117">
        <f t="shared" si="4"/>
        <v>0</v>
      </c>
    </row>
    <row r="74" spans="1:7" ht="15" x14ac:dyDescent="0.25">
      <c r="A74" s="111"/>
      <c r="B74" s="112"/>
      <c r="C74" s="113"/>
      <c r="D74" s="114"/>
      <c r="E74" s="115"/>
      <c r="F74" s="116">
        <f t="shared" si="5"/>
        <v>0</v>
      </c>
      <c r="G74" s="117">
        <f t="shared" si="4"/>
        <v>0</v>
      </c>
    </row>
    <row r="75" spans="1:7" ht="15" x14ac:dyDescent="0.25">
      <c r="A75" s="111"/>
      <c r="B75" s="112"/>
      <c r="C75" s="113"/>
      <c r="D75" s="114"/>
      <c r="E75" s="115"/>
      <c r="F75" s="116">
        <f t="shared" si="5"/>
        <v>0</v>
      </c>
      <c r="G75" s="117">
        <f t="shared" si="4"/>
        <v>0</v>
      </c>
    </row>
    <row r="76" spans="1:7" ht="15" x14ac:dyDescent="0.25">
      <c r="A76" s="111"/>
      <c r="B76" s="112"/>
      <c r="C76" s="113"/>
      <c r="D76" s="114"/>
      <c r="E76" s="115"/>
      <c r="F76" s="116">
        <f t="shared" si="5"/>
        <v>0</v>
      </c>
      <c r="G76" s="117">
        <f t="shared" si="4"/>
        <v>0</v>
      </c>
    </row>
    <row r="77" spans="1:7" ht="15" x14ac:dyDescent="0.25">
      <c r="A77" s="111"/>
      <c r="B77" s="112"/>
      <c r="C77" s="113"/>
      <c r="D77" s="114"/>
      <c r="E77" s="115"/>
      <c r="F77" s="116">
        <f t="shared" si="5"/>
        <v>0</v>
      </c>
      <c r="G77" s="117">
        <f t="shared" si="4"/>
        <v>0</v>
      </c>
    </row>
    <row r="78" spans="1:7" ht="15" x14ac:dyDescent="0.25">
      <c r="A78" s="111"/>
      <c r="B78" s="118" t="s">
        <v>179</v>
      </c>
      <c r="C78" s="113"/>
      <c r="D78" s="114"/>
      <c r="E78" s="115"/>
      <c r="F78" s="116">
        <f t="shared" si="5"/>
        <v>0</v>
      </c>
      <c r="G78" s="117">
        <f t="shared" si="4"/>
        <v>0</v>
      </c>
    </row>
    <row r="79" spans="1:7" ht="15" x14ac:dyDescent="0.25">
      <c r="A79" s="111"/>
      <c r="B79" s="112"/>
      <c r="C79" s="113"/>
      <c r="D79" s="114"/>
      <c r="E79" s="115"/>
      <c r="F79" s="116">
        <f t="shared" si="5"/>
        <v>0</v>
      </c>
      <c r="G79" s="117">
        <f t="shared" si="4"/>
        <v>0</v>
      </c>
    </row>
    <row r="80" spans="1:7" ht="15" x14ac:dyDescent="0.25">
      <c r="A80" s="111"/>
      <c r="B80" s="112"/>
      <c r="C80" s="113"/>
      <c r="D80" s="114"/>
      <c r="E80" s="115"/>
      <c r="F80" s="116">
        <f t="shared" si="5"/>
        <v>0</v>
      </c>
      <c r="G80" s="117">
        <f t="shared" si="4"/>
        <v>0</v>
      </c>
    </row>
    <row r="81" spans="1:7" ht="15" x14ac:dyDescent="0.25">
      <c r="A81" s="111"/>
      <c r="B81" s="112"/>
      <c r="C81" s="113"/>
      <c r="D81" s="114"/>
      <c r="E81" s="115"/>
      <c r="F81" s="116">
        <f t="shared" si="5"/>
        <v>0</v>
      </c>
      <c r="G81" s="117">
        <f t="shared" si="4"/>
        <v>0</v>
      </c>
    </row>
    <row r="82" spans="1:7" ht="15" x14ac:dyDescent="0.25">
      <c r="A82" s="111"/>
      <c r="B82" s="112"/>
      <c r="C82" s="113"/>
      <c r="D82" s="114"/>
      <c r="E82" s="115"/>
      <c r="F82" s="116">
        <f t="shared" si="5"/>
        <v>0</v>
      </c>
      <c r="G82" s="117">
        <f t="shared" si="4"/>
        <v>0</v>
      </c>
    </row>
    <row r="83" spans="1:7" ht="15.75" thickBot="1" x14ac:dyDescent="0.3">
      <c r="A83" s="119"/>
      <c r="B83" s="120"/>
      <c r="C83" s="121"/>
      <c r="D83" s="122"/>
      <c r="E83" s="123"/>
      <c r="F83" s="124">
        <f t="shared" si="5"/>
        <v>0</v>
      </c>
      <c r="G83" s="125">
        <f t="shared" si="4"/>
        <v>0</v>
      </c>
    </row>
    <row r="84" spans="1:7" ht="15.75" thickBot="1" x14ac:dyDescent="0.25">
      <c r="A84" s="376" t="s">
        <v>183</v>
      </c>
      <c r="B84" s="377"/>
      <c r="C84" s="377"/>
      <c r="D84" s="377"/>
      <c r="E84" s="378"/>
      <c r="F84" s="126">
        <f>SUM(F67:F83)</f>
        <v>0</v>
      </c>
      <c r="G84" s="127">
        <f t="shared" si="4"/>
        <v>0</v>
      </c>
    </row>
    <row r="85" spans="1:7" ht="28.5" customHeight="1" thickBot="1" x14ac:dyDescent="0.3">
      <c r="A85" s="128"/>
      <c r="B85" s="129"/>
      <c r="C85" s="129"/>
      <c r="D85" s="128"/>
      <c r="E85" s="129"/>
      <c r="F85" s="129"/>
      <c r="G85" s="130"/>
    </row>
    <row r="86" spans="1:7" ht="15.75" thickBot="1" x14ac:dyDescent="0.25">
      <c r="A86" s="388" t="s">
        <v>184</v>
      </c>
      <c r="B86" s="389"/>
      <c r="C86" s="389"/>
      <c r="D86" s="389"/>
      <c r="E86" s="389"/>
      <c r="F86" s="389"/>
      <c r="G86" s="390"/>
    </row>
    <row r="87" spans="1:7" ht="15.75" thickTop="1" x14ac:dyDescent="0.2">
      <c r="A87" s="131" t="s">
        <v>127</v>
      </c>
      <c r="B87" s="132" t="s">
        <v>128</v>
      </c>
      <c r="C87" s="132" t="s">
        <v>129</v>
      </c>
      <c r="D87" s="132" t="s">
        <v>130</v>
      </c>
      <c r="E87" s="133" t="s">
        <v>131</v>
      </c>
      <c r="F87" s="134" t="s">
        <v>132</v>
      </c>
      <c r="G87" s="79" t="s">
        <v>133</v>
      </c>
    </row>
    <row r="88" spans="1:7" ht="15" x14ac:dyDescent="0.25">
      <c r="A88" s="135">
        <v>2020155</v>
      </c>
      <c r="B88" s="136" t="s">
        <v>185</v>
      </c>
      <c r="C88" s="137" t="s">
        <v>163</v>
      </c>
      <c r="D88" s="138"/>
      <c r="E88" s="139"/>
      <c r="F88" s="140">
        <f t="shared" ref="F88:F103" si="6">E88*D88</f>
        <v>0</v>
      </c>
      <c r="G88" s="141">
        <f t="shared" ref="G88:G97" si="7">SUM(F88)</f>
        <v>0</v>
      </c>
    </row>
    <row r="89" spans="1:7" ht="15" x14ac:dyDescent="0.25">
      <c r="A89" s="135">
        <v>9170021</v>
      </c>
      <c r="B89" s="136" t="s">
        <v>186</v>
      </c>
      <c r="C89" s="137" t="s">
        <v>163</v>
      </c>
      <c r="D89" s="138"/>
      <c r="E89" s="139"/>
      <c r="F89" s="140">
        <f t="shared" si="6"/>
        <v>0</v>
      </c>
      <c r="G89" s="141">
        <f t="shared" si="7"/>
        <v>0</v>
      </c>
    </row>
    <row r="90" spans="1:7" ht="15" x14ac:dyDescent="0.25">
      <c r="A90" s="135">
        <v>5019072</v>
      </c>
      <c r="B90" s="136" t="s">
        <v>187</v>
      </c>
      <c r="C90" s="137" t="s">
        <v>161</v>
      </c>
      <c r="D90" s="138"/>
      <c r="E90" s="139"/>
      <c r="F90" s="140">
        <f t="shared" si="6"/>
        <v>0</v>
      </c>
      <c r="G90" s="141">
        <f t="shared" si="7"/>
        <v>0</v>
      </c>
    </row>
    <row r="91" spans="1:7" ht="15" x14ac:dyDescent="0.25">
      <c r="A91" s="135">
        <v>9130009</v>
      </c>
      <c r="B91" s="136" t="s">
        <v>188</v>
      </c>
      <c r="C91" s="137" t="s">
        <v>168</v>
      </c>
      <c r="D91" s="138"/>
      <c r="E91" s="139"/>
      <c r="F91" s="140">
        <f t="shared" si="6"/>
        <v>0</v>
      </c>
      <c r="G91" s="141">
        <f t="shared" si="7"/>
        <v>0</v>
      </c>
    </row>
    <row r="92" spans="1:7" ht="15" x14ac:dyDescent="0.25">
      <c r="A92" s="135">
        <v>9130010</v>
      </c>
      <c r="B92" s="136" t="s">
        <v>189</v>
      </c>
      <c r="C92" s="137" t="s">
        <v>168</v>
      </c>
      <c r="D92" s="138"/>
      <c r="E92" s="139"/>
      <c r="F92" s="140">
        <f t="shared" si="6"/>
        <v>0</v>
      </c>
      <c r="G92" s="141">
        <f t="shared" si="7"/>
        <v>0</v>
      </c>
    </row>
    <row r="93" spans="1:7" ht="30" x14ac:dyDescent="0.25">
      <c r="A93" s="142">
        <v>5014524</v>
      </c>
      <c r="B93" s="136" t="s">
        <v>190</v>
      </c>
      <c r="C93" s="137" t="s">
        <v>163</v>
      </c>
      <c r="D93" s="138"/>
      <c r="E93" s="139"/>
      <c r="F93" s="140">
        <f t="shared" si="6"/>
        <v>0</v>
      </c>
      <c r="G93" s="141">
        <f t="shared" si="7"/>
        <v>0</v>
      </c>
    </row>
    <row r="94" spans="1:7" ht="15" x14ac:dyDescent="0.25">
      <c r="A94" s="135">
        <v>5014530</v>
      </c>
      <c r="B94" s="143" t="s">
        <v>191</v>
      </c>
      <c r="C94" s="137" t="s">
        <v>163</v>
      </c>
      <c r="D94" s="138"/>
      <c r="E94" s="139"/>
      <c r="F94" s="140">
        <f t="shared" si="6"/>
        <v>0</v>
      </c>
      <c r="G94" s="141">
        <f t="shared" si="7"/>
        <v>0</v>
      </c>
    </row>
    <row r="95" spans="1:7" ht="15" x14ac:dyDescent="0.25">
      <c r="A95" s="135">
        <v>5014536</v>
      </c>
      <c r="B95" s="143" t="s">
        <v>192</v>
      </c>
      <c r="C95" s="137" t="s">
        <v>163</v>
      </c>
      <c r="D95" s="138"/>
      <c r="E95" s="139"/>
      <c r="F95" s="140">
        <f t="shared" si="6"/>
        <v>0</v>
      </c>
      <c r="G95" s="141">
        <f t="shared" si="7"/>
        <v>0</v>
      </c>
    </row>
    <row r="96" spans="1:7" ht="15" x14ac:dyDescent="0.25">
      <c r="A96" s="135">
        <v>5014542</v>
      </c>
      <c r="B96" s="143" t="s">
        <v>193</v>
      </c>
      <c r="C96" s="137" t="s">
        <v>163</v>
      </c>
      <c r="D96" s="138"/>
      <c r="E96" s="139"/>
      <c r="F96" s="140">
        <f t="shared" si="6"/>
        <v>0</v>
      </c>
      <c r="G96" s="141">
        <f t="shared" si="7"/>
        <v>0</v>
      </c>
    </row>
    <row r="97" spans="1:7" ht="15" x14ac:dyDescent="0.25">
      <c r="A97" s="135">
        <v>5014560</v>
      </c>
      <c r="B97" s="143" t="s">
        <v>194</v>
      </c>
      <c r="C97" s="137" t="s">
        <v>163</v>
      </c>
      <c r="D97" s="138"/>
      <c r="E97" s="139"/>
      <c r="F97" s="140">
        <f t="shared" si="6"/>
        <v>0</v>
      </c>
      <c r="G97" s="141">
        <f t="shared" si="7"/>
        <v>0</v>
      </c>
    </row>
    <row r="98" spans="1:7" ht="15" x14ac:dyDescent="0.25">
      <c r="A98" s="135"/>
      <c r="B98" s="136"/>
      <c r="C98" s="144"/>
      <c r="D98" s="138"/>
      <c r="E98" s="145"/>
      <c r="F98" s="140">
        <f t="shared" si="6"/>
        <v>0</v>
      </c>
      <c r="G98" s="141"/>
    </row>
    <row r="99" spans="1:7" ht="15" x14ac:dyDescent="0.25">
      <c r="A99" s="135"/>
      <c r="B99" s="136"/>
      <c r="C99" s="136"/>
      <c r="D99" s="138"/>
      <c r="E99" s="145"/>
      <c r="F99" s="140">
        <f t="shared" si="6"/>
        <v>0</v>
      </c>
      <c r="G99" s="141"/>
    </row>
    <row r="100" spans="1:7" ht="15" x14ac:dyDescent="0.25">
      <c r="A100" s="135"/>
      <c r="B100" s="136"/>
      <c r="C100" s="136"/>
      <c r="D100" s="138"/>
      <c r="E100" s="145"/>
      <c r="F100" s="140">
        <f t="shared" si="6"/>
        <v>0</v>
      </c>
      <c r="G100" s="141"/>
    </row>
    <row r="101" spans="1:7" ht="15" x14ac:dyDescent="0.25">
      <c r="A101" s="135"/>
      <c r="B101" s="136"/>
      <c r="C101" s="136"/>
      <c r="D101" s="138"/>
      <c r="E101" s="145"/>
      <c r="F101" s="140">
        <f t="shared" si="6"/>
        <v>0</v>
      </c>
      <c r="G101" s="141"/>
    </row>
    <row r="102" spans="1:7" ht="15" x14ac:dyDescent="0.25">
      <c r="A102" s="135"/>
      <c r="B102" s="136"/>
      <c r="C102" s="136"/>
      <c r="D102" s="138"/>
      <c r="E102" s="145"/>
      <c r="F102" s="140">
        <f t="shared" si="6"/>
        <v>0</v>
      </c>
      <c r="G102" s="141"/>
    </row>
    <row r="103" spans="1:7" ht="15.75" thickBot="1" x14ac:dyDescent="0.3">
      <c r="A103" s="146"/>
      <c r="B103" s="147"/>
      <c r="C103" s="147"/>
      <c r="D103" s="148"/>
      <c r="E103" s="149"/>
      <c r="F103" s="150">
        <f t="shared" si="6"/>
        <v>0</v>
      </c>
      <c r="G103" s="151"/>
    </row>
    <row r="104" spans="1:7" ht="15.75" thickBot="1" x14ac:dyDescent="0.25">
      <c r="A104" s="367" t="s">
        <v>157</v>
      </c>
      <c r="B104" s="368"/>
      <c r="C104" s="368"/>
      <c r="D104" s="368"/>
      <c r="E104" s="368"/>
      <c r="F104" s="74">
        <f>SUM(F88:F103)</f>
        <v>0</v>
      </c>
      <c r="G104" s="152">
        <f>SUM(G88:G103)</f>
        <v>0</v>
      </c>
    </row>
    <row r="105" spans="1:7" ht="26.25" customHeight="1" thickBot="1" x14ac:dyDescent="0.3">
      <c r="A105" s="153"/>
      <c r="B105" s="154"/>
      <c r="C105" s="154"/>
      <c r="D105" s="153"/>
      <c r="E105" s="154"/>
      <c r="F105" s="155"/>
      <c r="G105" s="156"/>
    </row>
    <row r="106" spans="1:7" ht="15.75" thickBot="1" x14ac:dyDescent="0.3">
      <c r="A106" s="369" t="s">
        <v>195</v>
      </c>
      <c r="B106" s="370"/>
      <c r="C106" s="370"/>
      <c r="D106" s="370"/>
      <c r="E106" s="370"/>
      <c r="F106" s="370"/>
      <c r="G106" s="371"/>
    </row>
    <row r="107" spans="1:7" ht="15" x14ac:dyDescent="0.2">
      <c r="A107" s="157" t="s">
        <v>127</v>
      </c>
      <c r="B107" s="158" t="s">
        <v>128</v>
      </c>
      <c r="C107" s="159" t="s">
        <v>129</v>
      </c>
      <c r="D107" s="159" t="s">
        <v>130</v>
      </c>
      <c r="E107" s="159" t="s">
        <v>131</v>
      </c>
      <c r="F107" s="160" t="s">
        <v>132</v>
      </c>
      <c r="G107" s="161" t="s">
        <v>133</v>
      </c>
    </row>
    <row r="108" spans="1:7" ht="15" x14ac:dyDescent="0.2">
      <c r="A108" s="162">
        <v>9080296</v>
      </c>
      <c r="B108" s="163" t="s">
        <v>196</v>
      </c>
      <c r="C108" s="164" t="s">
        <v>163</v>
      </c>
      <c r="D108" s="164"/>
      <c r="E108" s="165"/>
      <c r="F108" s="166">
        <f>E108*D108</f>
        <v>0</v>
      </c>
      <c r="G108" s="167">
        <f t="shared" ref="G108:G123" si="8">SUM(F108)</f>
        <v>0</v>
      </c>
    </row>
    <row r="109" spans="1:7" ht="15" x14ac:dyDescent="0.2">
      <c r="A109" s="162">
        <v>2020025</v>
      </c>
      <c r="B109" s="163" t="s">
        <v>197</v>
      </c>
      <c r="C109" s="164" t="s">
        <v>198</v>
      </c>
      <c r="D109" s="164"/>
      <c r="E109" s="165"/>
      <c r="F109" s="166">
        <f t="shared" ref="F109:F122" si="9">E109*D109</f>
        <v>0</v>
      </c>
      <c r="G109" s="167">
        <f t="shared" si="8"/>
        <v>0</v>
      </c>
    </row>
    <row r="110" spans="1:7" ht="15" x14ac:dyDescent="0.2">
      <c r="A110" s="162">
        <v>2020025</v>
      </c>
      <c r="B110" s="163" t="s">
        <v>199</v>
      </c>
      <c r="C110" s="164" t="s">
        <v>198</v>
      </c>
      <c r="D110" s="164"/>
      <c r="E110" s="165"/>
      <c r="F110" s="166">
        <f t="shared" si="9"/>
        <v>0</v>
      </c>
      <c r="G110" s="167">
        <f t="shared" si="8"/>
        <v>0</v>
      </c>
    </row>
    <row r="111" spans="1:7" ht="15" x14ac:dyDescent="0.2">
      <c r="A111" s="162">
        <v>2020025</v>
      </c>
      <c r="B111" s="163" t="s">
        <v>200</v>
      </c>
      <c r="C111" s="164" t="s">
        <v>198</v>
      </c>
      <c r="D111" s="164"/>
      <c r="E111" s="165"/>
      <c r="F111" s="166">
        <f t="shared" si="9"/>
        <v>0</v>
      </c>
      <c r="G111" s="167">
        <f t="shared" si="8"/>
        <v>0</v>
      </c>
    </row>
    <row r="112" spans="1:7" ht="15" x14ac:dyDescent="0.2">
      <c r="A112" s="162">
        <v>9080242</v>
      </c>
      <c r="B112" s="163" t="s">
        <v>201</v>
      </c>
      <c r="C112" s="164" t="s">
        <v>198</v>
      </c>
      <c r="D112" s="164"/>
      <c r="E112" s="165"/>
      <c r="F112" s="166">
        <f t="shared" si="9"/>
        <v>0</v>
      </c>
      <c r="G112" s="167">
        <f t="shared" si="8"/>
        <v>0</v>
      </c>
    </row>
    <row r="113" spans="1:7" ht="15" x14ac:dyDescent="0.2">
      <c r="A113" s="162">
        <v>9080303</v>
      </c>
      <c r="B113" s="163" t="s">
        <v>202</v>
      </c>
      <c r="C113" s="164" t="s">
        <v>198</v>
      </c>
      <c r="D113" s="164"/>
      <c r="E113" s="165"/>
      <c r="F113" s="166">
        <f t="shared" si="9"/>
        <v>0</v>
      </c>
      <c r="G113" s="167">
        <f t="shared" si="8"/>
        <v>0</v>
      </c>
    </row>
    <row r="114" spans="1:7" ht="15" x14ac:dyDescent="0.2">
      <c r="A114" s="162">
        <v>7330220</v>
      </c>
      <c r="B114" s="163" t="s">
        <v>203</v>
      </c>
      <c r="C114" s="164" t="s">
        <v>163</v>
      </c>
      <c r="D114" s="164"/>
      <c r="E114" s="165"/>
      <c r="F114" s="166">
        <f t="shared" si="9"/>
        <v>0</v>
      </c>
      <c r="G114" s="167">
        <f t="shared" si="8"/>
        <v>0</v>
      </c>
    </row>
    <row r="115" spans="1:7" ht="15" x14ac:dyDescent="0.2">
      <c r="A115" s="162">
        <v>7320291</v>
      </c>
      <c r="B115" s="163" t="s">
        <v>204</v>
      </c>
      <c r="C115" s="164" t="s">
        <v>161</v>
      </c>
      <c r="D115" s="164"/>
      <c r="E115" s="165"/>
      <c r="F115" s="166">
        <f t="shared" si="9"/>
        <v>0</v>
      </c>
      <c r="G115" s="167">
        <f t="shared" si="8"/>
        <v>0</v>
      </c>
    </row>
    <row r="116" spans="1:7" ht="15" x14ac:dyDescent="0.2">
      <c r="A116" s="162">
        <v>7310390</v>
      </c>
      <c r="B116" s="168" t="s">
        <v>205</v>
      </c>
      <c r="C116" s="164" t="s">
        <v>163</v>
      </c>
      <c r="D116" s="164"/>
      <c r="E116" s="165"/>
      <c r="F116" s="166">
        <f t="shared" si="9"/>
        <v>0</v>
      </c>
      <c r="G116" s="167">
        <f t="shared" si="8"/>
        <v>0</v>
      </c>
    </row>
    <row r="117" spans="1:7" ht="29.25" customHeight="1" x14ac:dyDescent="0.2">
      <c r="A117" s="162" t="s">
        <v>206</v>
      </c>
      <c r="B117" s="163" t="s">
        <v>207</v>
      </c>
      <c r="C117" s="164" t="s">
        <v>208</v>
      </c>
      <c r="D117" s="164"/>
      <c r="E117" s="165"/>
      <c r="F117" s="166">
        <f t="shared" si="9"/>
        <v>0</v>
      </c>
      <c r="G117" s="167">
        <f t="shared" si="8"/>
        <v>0</v>
      </c>
    </row>
    <row r="118" spans="1:7" ht="15" x14ac:dyDescent="0.2">
      <c r="A118" s="162">
        <v>9080084</v>
      </c>
      <c r="B118" s="163" t="s">
        <v>209</v>
      </c>
      <c r="C118" s="164" t="s">
        <v>161</v>
      </c>
      <c r="D118" s="164"/>
      <c r="E118" s="165"/>
      <c r="F118" s="166">
        <f t="shared" si="9"/>
        <v>0</v>
      </c>
      <c r="G118" s="167">
        <f t="shared" si="8"/>
        <v>0</v>
      </c>
    </row>
    <row r="119" spans="1:7" ht="15" x14ac:dyDescent="0.2">
      <c r="A119" s="162"/>
      <c r="B119" s="163"/>
      <c r="C119" s="164"/>
      <c r="D119" s="164"/>
      <c r="E119" s="165"/>
      <c r="F119" s="166">
        <f t="shared" si="9"/>
        <v>0</v>
      </c>
      <c r="G119" s="167">
        <f t="shared" si="8"/>
        <v>0</v>
      </c>
    </row>
    <row r="120" spans="1:7" ht="15" x14ac:dyDescent="0.2">
      <c r="A120" s="162"/>
      <c r="B120" s="163"/>
      <c r="C120" s="163"/>
      <c r="D120" s="164"/>
      <c r="E120" s="165"/>
      <c r="F120" s="166">
        <f t="shared" si="9"/>
        <v>0</v>
      </c>
      <c r="G120" s="167">
        <f t="shared" si="8"/>
        <v>0</v>
      </c>
    </row>
    <row r="121" spans="1:7" ht="15" x14ac:dyDescent="0.2">
      <c r="A121" s="162"/>
      <c r="B121" s="163"/>
      <c r="C121" s="163"/>
      <c r="D121" s="164"/>
      <c r="E121" s="165"/>
      <c r="F121" s="166">
        <f t="shared" si="9"/>
        <v>0</v>
      </c>
      <c r="G121" s="167">
        <f t="shared" si="8"/>
        <v>0</v>
      </c>
    </row>
    <row r="122" spans="1:7" ht="15" x14ac:dyDescent="0.2">
      <c r="A122" s="162"/>
      <c r="B122" s="169"/>
      <c r="C122" s="163"/>
      <c r="D122" s="164"/>
      <c r="E122" s="165"/>
      <c r="F122" s="166">
        <f t="shared" si="9"/>
        <v>0</v>
      </c>
      <c r="G122" s="167">
        <f t="shared" si="8"/>
        <v>0</v>
      </c>
    </row>
    <row r="123" spans="1:7" ht="15.75" thickBot="1" x14ac:dyDescent="0.25">
      <c r="A123" s="372" t="s">
        <v>210</v>
      </c>
      <c r="B123" s="373"/>
      <c r="C123" s="373"/>
      <c r="D123" s="373"/>
      <c r="E123" s="373"/>
      <c r="F123" s="170">
        <f>SUM(F108:F122)</f>
        <v>0</v>
      </c>
      <c r="G123" s="171">
        <f t="shared" si="8"/>
        <v>0</v>
      </c>
    </row>
    <row r="124" spans="1:7" ht="22.5" customHeight="1" thickBot="1" x14ac:dyDescent="0.3">
      <c r="A124" s="172"/>
      <c r="B124" s="172"/>
      <c r="C124" s="172"/>
      <c r="D124" s="172"/>
      <c r="E124" s="172"/>
      <c r="F124" s="101"/>
      <c r="G124" s="130"/>
    </row>
    <row r="125" spans="1:7" ht="15" customHeight="1" thickBot="1" x14ac:dyDescent="0.3">
      <c r="A125" s="374" t="s">
        <v>211</v>
      </c>
      <c r="B125" s="360"/>
      <c r="C125" s="360"/>
      <c r="D125" s="360"/>
      <c r="E125" s="360"/>
      <c r="F125" s="360"/>
      <c r="G125" s="375"/>
    </row>
    <row r="126" spans="1:7" ht="16.5" thickTop="1" thickBot="1" x14ac:dyDescent="0.25">
      <c r="A126" s="174" t="s">
        <v>127</v>
      </c>
      <c r="B126" s="175" t="s">
        <v>128</v>
      </c>
      <c r="C126" s="175" t="s">
        <v>129</v>
      </c>
      <c r="D126" s="175" t="s">
        <v>130</v>
      </c>
      <c r="E126" s="175" t="s">
        <v>131</v>
      </c>
      <c r="F126" s="176" t="s">
        <v>132</v>
      </c>
      <c r="G126" s="177" t="s">
        <v>133</v>
      </c>
    </row>
    <row r="127" spans="1:7" ht="15" x14ac:dyDescent="0.2">
      <c r="A127" s="178">
        <v>7350005</v>
      </c>
      <c r="B127" s="179" t="s">
        <v>212</v>
      </c>
      <c r="C127" s="180" t="s">
        <v>163</v>
      </c>
      <c r="D127" s="180"/>
      <c r="E127" s="181"/>
      <c r="F127" s="182">
        <f>E127*D127</f>
        <v>0</v>
      </c>
      <c r="G127" s="183">
        <f t="shared" ref="G127:G136" si="10">SUM(F127)</f>
        <v>0</v>
      </c>
    </row>
    <row r="128" spans="1:7" ht="15" x14ac:dyDescent="0.2">
      <c r="A128" s="184">
        <v>7350006</v>
      </c>
      <c r="B128" s="185" t="s">
        <v>213</v>
      </c>
      <c r="C128" s="186" t="s">
        <v>163</v>
      </c>
      <c r="D128" s="186"/>
      <c r="E128" s="187"/>
      <c r="F128" s="188">
        <f t="shared" ref="F128:F136" si="11">E128*D128</f>
        <v>0</v>
      </c>
      <c r="G128" s="189">
        <f t="shared" si="10"/>
        <v>0</v>
      </c>
    </row>
    <row r="129" spans="1:7" ht="15" x14ac:dyDescent="0.2">
      <c r="A129" s="184">
        <v>7350012</v>
      </c>
      <c r="B129" s="185" t="s">
        <v>214</v>
      </c>
      <c r="C129" s="186" t="s">
        <v>163</v>
      </c>
      <c r="D129" s="186"/>
      <c r="E129" s="187"/>
      <c r="F129" s="188">
        <f t="shared" si="11"/>
        <v>0</v>
      </c>
      <c r="G129" s="189">
        <f t="shared" si="10"/>
        <v>0</v>
      </c>
    </row>
    <row r="130" spans="1:7" ht="15" x14ac:dyDescent="0.2">
      <c r="A130" s="184">
        <v>7350021</v>
      </c>
      <c r="B130" s="185" t="s">
        <v>215</v>
      </c>
      <c r="C130" s="186" t="s">
        <v>163</v>
      </c>
      <c r="D130" s="186"/>
      <c r="E130" s="187"/>
      <c r="F130" s="188">
        <f t="shared" si="11"/>
        <v>0</v>
      </c>
      <c r="G130" s="189">
        <f t="shared" si="10"/>
        <v>0</v>
      </c>
    </row>
    <row r="131" spans="1:7" ht="30" x14ac:dyDescent="0.2">
      <c r="A131" s="184">
        <v>7350022</v>
      </c>
      <c r="B131" s="185" t="s">
        <v>216</v>
      </c>
      <c r="C131" s="186" t="s">
        <v>163</v>
      </c>
      <c r="D131" s="186"/>
      <c r="E131" s="187"/>
      <c r="F131" s="188">
        <f t="shared" si="11"/>
        <v>0</v>
      </c>
      <c r="G131" s="189">
        <f t="shared" si="10"/>
        <v>0</v>
      </c>
    </row>
    <row r="132" spans="1:7" ht="30" x14ac:dyDescent="0.2">
      <c r="A132" s="184">
        <v>7350023</v>
      </c>
      <c r="B132" s="185" t="s">
        <v>217</v>
      </c>
      <c r="C132" s="186" t="s">
        <v>163</v>
      </c>
      <c r="D132" s="186"/>
      <c r="E132" s="187"/>
      <c r="F132" s="188">
        <f t="shared" si="11"/>
        <v>0</v>
      </c>
      <c r="G132" s="189">
        <f t="shared" si="10"/>
        <v>0</v>
      </c>
    </row>
    <row r="133" spans="1:7" ht="30" x14ac:dyDescent="0.2">
      <c r="A133" s="184">
        <v>7350027</v>
      </c>
      <c r="B133" s="185" t="s">
        <v>218</v>
      </c>
      <c r="C133" s="186" t="s">
        <v>163</v>
      </c>
      <c r="D133" s="186"/>
      <c r="E133" s="187"/>
      <c r="F133" s="188">
        <f t="shared" si="11"/>
        <v>0</v>
      </c>
      <c r="G133" s="189">
        <f t="shared" si="10"/>
        <v>0</v>
      </c>
    </row>
    <row r="134" spans="1:7" ht="15" x14ac:dyDescent="0.2">
      <c r="A134" s="184">
        <v>7350037</v>
      </c>
      <c r="B134" s="185" t="s">
        <v>219</v>
      </c>
      <c r="C134" s="186" t="s">
        <v>163</v>
      </c>
      <c r="D134" s="186"/>
      <c r="E134" s="187"/>
      <c r="F134" s="188">
        <f t="shared" si="11"/>
        <v>0</v>
      </c>
      <c r="G134" s="189">
        <f t="shared" si="10"/>
        <v>0</v>
      </c>
    </row>
    <row r="135" spans="1:7" ht="30" x14ac:dyDescent="0.2">
      <c r="A135" s="184">
        <v>7350038</v>
      </c>
      <c r="B135" s="185" t="s">
        <v>220</v>
      </c>
      <c r="C135" s="186" t="s">
        <v>163</v>
      </c>
      <c r="D135" s="186"/>
      <c r="E135" s="187"/>
      <c r="F135" s="188">
        <f t="shared" si="11"/>
        <v>0</v>
      </c>
      <c r="G135" s="189">
        <f t="shared" si="10"/>
        <v>0</v>
      </c>
    </row>
    <row r="136" spans="1:7" ht="30.75" thickBot="1" x14ac:dyDescent="0.25">
      <c r="A136" s="190">
        <v>7350039</v>
      </c>
      <c r="B136" s="191" t="s">
        <v>221</v>
      </c>
      <c r="C136" s="192" t="s">
        <v>163</v>
      </c>
      <c r="D136" s="192"/>
      <c r="E136" s="193"/>
      <c r="F136" s="194">
        <f t="shared" si="11"/>
        <v>0</v>
      </c>
      <c r="G136" s="195">
        <f t="shared" si="10"/>
        <v>0</v>
      </c>
    </row>
    <row r="137" spans="1:7" ht="15.75" thickBot="1" x14ac:dyDescent="0.3">
      <c r="A137" s="376" t="s">
        <v>210</v>
      </c>
      <c r="B137" s="377"/>
      <c r="C137" s="377"/>
      <c r="D137" s="377"/>
      <c r="E137" s="378"/>
      <c r="F137" s="196">
        <f>SUM(F127:F136)</f>
        <v>0</v>
      </c>
      <c r="G137" s="197">
        <f>SUM(F135)</f>
        <v>0</v>
      </c>
    </row>
    <row r="138" spans="1:7" ht="22.5" customHeight="1" thickBot="1" x14ac:dyDescent="0.3">
      <c r="A138" s="128"/>
      <c r="B138" s="129"/>
      <c r="C138" s="129"/>
      <c r="D138" s="128"/>
      <c r="E138" s="129"/>
      <c r="F138" s="129"/>
      <c r="G138" s="154"/>
    </row>
    <row r="139" spans="1:7" ht="15.75" thickBot="1" x14ac:dyDescent="0.25">
      <c r="A139" s="379" t="s">
        <v>222</v>
      </c>
      <c r="B139" s="380"/>
      <c r="C139" s="380"/>
      <c r="D139" s="380"/>
      <c r="E139" s="380"/>
      <c r="F139" s="380"/>
      <c r="G139" s="381"/>
    </row>
    <row r="140" spans="1:7" ht="15.75" thickTop="1" x14ac:dyDescent="0.2">
      <c r="A140" s="131" t="s">
        <v>127</v>
      </c>
      <c r="B140" s="132" t="s">
        <v>128</v>
      </c>
      <c r="C140" s="132" t="s">
        <v>129</v>
      </c>
      <c r="D140" s="132" t="s">
        <v>130</v>
      </c>
      <c r="E140" s="132" t="s">
        <v>131</v>
      </c>
      <c r="F140" s="134" t="s">
        <v>132</v>
      </c>
      <c r="G140" s="79" t="s">
        <v>133</v>
      </c>
    </row>
    <row r="141" spans="1:7" ht="15" x14ac:dyDescent="0.2">
      <c r="A141" s="198">
        <v>6080101</v>
      </c>
      <c r="B141" s="199" t="s">
        <v>223</v>
      </c>
      <c r="C141" s="200" t="s">
        <v>224</v>
      </c>
      <c r="D141" s="200"/>
      <c r="E141" s="201"/>
      <c r="F141" s="202">
        <f>D141*E141</f>
        <v>0</v>
      </c>
      <c r="G141" s="203">
        <f t="shared" ref="G141:G164" si="12">SUM(F141)</f>
        <v>0</v>
      </c>
    </row>
    <row r="142" spans="1:7" ht="15" x14ac:dyDescent="0.2">
      <c r="A142" s="198">
        <v>7030026</v>
      </c>
      <c r="B142" s="199" t="s">
        <v>225</v>
      </c>
      <c r="C142" s="200" t="s">
        <v>28</v>
      </c>
      <c r="D142" s="200"/>
      <c r="E142" s="201"/>
      <c r="F142" s="202">
        <f t="shared" ref="F142:F163" si="13">D142*E142</f>
        <v>0</v>
      </c>
      <c r="G142" s="203">
        <f t="shared" si="12"/>
        <v>0</v>
      </c>
    </row>
    <row r="143" spans="1:7" ht="17.25" customHeight="1" x14ac:dyDescent="0.2">
      <c r="A143" s="198">
        <v>7040005</v>
      </c>
      <c r="B143" s="199" t="s">
        <v>226</v>
      </c>
      <c r="C143" s="200" t="s">
        <v>227</v>
      </c>
      <c r="D143" s="200"/>
      <c r="E143" s="201"/>
      <c r="F143" s="202">
        <f t="shared" si="13"/>
        <v>0</v>
      </c>
      <c r="G143" s="203">
        <f t="shared" si="12"/>
        <v>0</v>
      </c>
    </row>
    <row r="144" spans="1:7" ht="15" customHeight="1" x14ac:dyDescent="0.2">
      <c r="A144" s="198">
        <v>7040006</v>
      </c>
      <c r="B144" s="199" t="s">
        <v>228</v>
      </c>
      <c r="C144" s="200" t="s">
        <v>227</v>
      </c>
      <c r="D144" s="200"/>
      <c r="E144" s="201"/>
      <c r="F144" s="202">
        <f t="shared" si="13"/>
        <v>0</v>
      </c>
      <c r="G144" s="203">
        <f t="shared" si="12"/>
        <v>0</v>
      </c>
    </row>
    <row r="145" spans="1:7" ht="15" x14ac:dyDescent="0.2">
      <c r="A145" s="198">
        <v>7060013</v>
      </c>
      <c r="B145" s="199" t="s">
        <v>229</v>
      </c>
      <c r="C145" s="200" t="s">
        <v>28</v>
      </c>
      <c r="D145" s="200"/>
      <c r="E145" s="201"/>
      <c r="F145" s="202">
        <f t="shared" si="13"/>
        <v>0</v>
      </c>
      <c r="G145" s="203">
        <f t="shared" si="12"/>
        <v>0</v>
      </c>
    </row>
    <row r="146" spans="1:7" ht="15" x14ac:dyDescent="0.2">
      <c r="A146" s="198">
        <v>7060017</v>
      </c>
      <c r="B146" s="199" t="s">
        <v>230</v>
      </c>
      <c r="C146" s="200" t="s">
        <v>28</v>
      </c>
      <c r="D146" s="200"/>
      <c r="E146" s="201"/>
      <c r="F146" s="202">
        <f t="shared" si="13"/>
        <v>0</v>
      </c>
      <c r="G146" s="203">
        <f t="shared" si="12"/>
        <v>0</v>
      </c>
    </row>
    <row r="147" spans="1:7" ht="15" x14ac:dyDescent="0.2">
      <c r="A147" s="198">
        <v>7080201</v>
      </c>
      <c r="B147" s="199" t="s">
        <v>231</v>
      </c>
      <c r="C147" s="200" t="s">
        <v>227</v>
      </c>
      <c r="D147" s="200"/>
      <c r="E147" s="201"/>
      <c r="F147" s="202">
        <f t="shared" si="13"/>
        <v>0</v>
      </c>
      <c r="G147" s="203">
        <f t="shared" si="12"/>
        <v>0</v>
      </c>
    </row>
    <row r="148" spans="1:7" ht="15" x14ac:dyDescent="0.2">
      <c r="A148" s="198">
        <v>7080202</v>
      </c>
      <c r="B148" s="199" t="s">
        <v>232</v>
      </c>
      <c r="C148" s="200" t="s">
        <v>227</v>
      </c>
      <c r="D148" s="200"/>
      <c r="E148" s="201"/>
      <c r="F148" s="202">
        <f t="shared" si="13"/>
        <v>0</v>
      </c>
      <c r="G148" s="203">
        <f t="shared" si="12"/>
        <v>0</v>
      </c>
    </row>
    <row r="149" spans="1:7" ht="15" x14ac:dyDescent="0.2">
      <c r="A149" s="198">
        <v>7080401</v>
      </c>
      <c r="B149" s="199" t="s">
        <v>233</v>
      </c>
      <c r="C149" s="200" t="s">
        <v>227</v>
      </c>
      <c r="D149" s="200"/>
      <c r="E149" s="201"/>
      <c r="F149" s="202">
        <f t="shared" si="13"/>
        <v>0</v>
      </c>
      <c r="G149" s="203">
        <f t="shared" si="12"/>
        <v>0</v>
      </c>
    </row>
    <row r="150" spans="1:7" ht="15" x14ac:dyDescent="0.2">
      <c r="A150" s="198">
        <v>7080402</v>
      </c>
      <c r="B150" s="199" t="s">
        <v>234</v>
      </c>
      <c r="C150" s="200" t="s">
        <v>227</v>
      </c>
      <c r="D150" s="200"/>
      <c r="E150" s="201"/>
      <c r="F150" s="202">
        <f t="shared" si="13"/>
        <v>0</v>
      </c>
      <c r="G150" s="203">
        <f t="shared" si="12"/>
        <v>0</v>
      </c>
    </row>
    <row r="151" spans="1:7" ht="30" x14ac:dyDescent="0.2">
      <c r="A151" s="198">
        <v>7080404</v>
      </c>
      <c r="B151" s="199" t="s">
        <v>235</v>
      </c>
      <c r="C151" s="200" t="s">
        <v>163</v>
      </c>
      <c r="D151" s="200"/>
      <c r="E151" s="201"/>
      <c r="F151" s="202">
        <f t="shared" si="13"/>
        <v>0</v>
      </c>
      <c r="G151" s="203">
        <f t="shared" si="12"/>
        <v>0</v>
      </c>
    </row>
    <row r="152" spans="1:7" ht="27.75" customHeight="1" x14ac:dyDescent="0.2">
      <c r="A152" s="198">
        <v>7080406</v>
      </c>
      <c r="B152" s="199" t="s">
        <v>236</v>
      </c>
      <c r="C152" s="200" t="s">
        <v>163</v>
      </c>
      <c r="D152" s="200"/>
      <c r="E152" s="201"/>
      <c r="F152" s="202">
        <f t="shared" si="13"/>
        <v>0</v>
      </c>
      <c r="G152" s="203">
        <f t="shared" si="12"/>
        <v>0</v>
      </c>
    </row>
    <row r="153" spans="1:7" ht="15" x14ac:dyDescent="0.2">
      <c r="A153" s="198">
        <v>7090005</v>
      </c>
      <c r="B153" s="199" t="s">
        <v>237</v>
      </c>
      <c r="C153" s="200" t="s">
        <v>227</v>
      </c>
      <c r="D153" s="200"/>
      <c r="E153" s="201"/>
      <c r="F153" s="202">
        <f t="shared" si="13"/>
        <v>0</v>
      </c>
      <c r="G153" s="203">
        <f t="shared" si="12"/>
        <v>0</v>
      </c>
    </row>
    <row r="154" spans="1:7" ht="15" x14ac:dyDescent="0.2">
      <c r="A154" s="198">
        <v>7090010</v>
      </c>
      <c r="B154" s="199" t="s">
        <v>238</v>
      </c>
      <c r="C154" s="200" t="s">
        <v>227</v>
      </c>
      <c r="D154" s="200"/>
      <c r="E154" s="201"/>
      <c r="F154" s="202">
        <f t="shared" si="13"/>
        <v>0</v>
      </c>
      <c r="G154" s="203">
        <f t="shared" si="12"/>
        <v>0</v>
      </c>
    </row>
    <row r="155" spans="1:7" ht="15" x14ac:dyDescent="0.2">
      <c r="A155" s="198">
        <v>7090012</v>
      </c>
      <c r="B155" s="199" t="s">
        <v>239</v>
      </c>
      <c r="C155" s="200" t="s">
        <v>227</v>
      </c>
      <c r="D155" s="200"/>
      <c r="E155" s="201"/>
      <c r="F155" s="202">
        <f t="shared" si="13"/>
        <v>0</v>
      </c>
      <c r="G155" s="203">
        <f t="shared" si="12"/>
        <v>0</v>
      </c>
    </row>
    <row r="156" spans="1:7" ht="15" x14ac:dyDescent="0.2">
      <c r="A156" s="198">
        <v>9240210</v>
      </c>
      <c r="B156" s="199" t="s">
        <v>240</v>
      </c>
      <c r="C156" s="200" t="s">
        <v>227</v>
      </c>
      <c r="D156" s="200"/>
      <c r="E156" s="201"/>
      <c r="F156" s="202">
        <f t="shared" si="13"/>
        <v>0</v>
      </c>
      <c r="G156" s="203">
        <f t="shared" si="12"/>
        <v>0</v>
      </c>
    </row>
    <row r="157" spans="1:7" ht="15" x14ac:dyDescent="0.2">
      <c r="A157" s="198">
        <v>9280034</v>
      </c>
      <c r="B157" s="199" t="s">
        <v>241</v>
      </c>
      <c r="C157" s="200" t="s">
        <v>161</v>
      </c>
      <c r="D157" s="200"/>
      <c r="E157" s="201"/>
      <c r="F157" s="202">
        <f t="shared" si="13"/>
        <v>0</v>
      </c>
      <c r="G157" s="203">
        <f t="shared" si="12"/>
        <v>0</v>
      </c>
    </row>
    <row r="158" spans="1:7" ht="15" x14ac:dyDescent="0.2">
      <c r="A158" s="198">
        <v>9280036</v>
      </c>
      <c r="B158" s="199" t="s">
        <v>242</v>
      </c>
      <c r="C158" s="200" t="s">
        <v>163</v>
      </c>
      <c r="D158" s="200"/>
      <c r="E158" s="201"/>
      <c r="F158" s="202">
        <f t="shared" si="13"/>
        <v>0</v>
      </c>
      <c r="G158" s="203">
        <f t="shared" si="12"/>
        <v>0</v>
      </c>
    </row>
    <row r="159" spans="1:7" ht="15" x14ac:dyDescent="0.2">
      <c r="A159" s="198">
        <v>9280037</v>
      </c>
      <c r="B159" s="199" t="s">
        <v>243</v>
      </c>
      <c r="C159" s="200" t="s">
        <v>163</v>
      </c>
      <c r="D159" s="200"/>
      <c r="E159" s="201"/>
      <c r="F159" s="202">
        <f t="shared" si="13"/>
        <v>0</v>
      </c>
      <c r="G159" s="203">
        <f t="shared" si="12"/>
        <v>0</v>
      </c>
    </row>
    <row r="160" spans="1:7" ht="15" x14ac:dyDescent="0.2">
      <c r="A160" s="198"/>
      <c r="B160" s="204"/>
      <c r="C160" s="204"/>
      <c r="D160" s="200"/>
      <c r="E160" s="205"/>
      <c r="F160" s="202">
        <f t="shared" si="13"/>
        <v>0</v>
      </c>
      <c r="G160" s="203">
        <f t="shared" si="12"/>
        <v>0</v>
      </c>
    </row>
    <row r="161" spans="1:7" ht="15" x14ac:dyDescent="0.2">
      <c r="A161" s="198"/>
      <c r="B161" s="204"/>
      <c r="C161" s="204"/>
      <c r="D161" s="200"/>
      <c r="E161" s="205"/>
      <c r="F161" s="202">
        <f t="shared" si="13"/>
        <v>0</v>
      </c>
      <c r="G161" s="203">
        <f t="shared" si="12"/>
        <v>0</v>
      </c>
    </row>
    <row r="162" spans="1:7" ht="15" x14ac:dyDescent="0.2">
      <c r="A162" s="198"/>
      <c r="B162" s="204"/>
      <c r="C162" s="204"/>
      <c r="D162" s="200"/>
      <c r="E162" s="205"/>
      <c r="F162" s="202">
        <f t="shared" si="13"/>
        <v>0</v>
      </c>
      <c r="G162" s="203">
        <f t="shared" si="12"/>
        <v>0</v>
      </c>
    </row>
    <row r="163" spans="1:7" ht="15" x14ac:dyDescent="0.2">
      <c r="A163" s="198"/>
      <c r="B163" s="204"/>
      <c r="C163" s="204"/>
      <c r="D163" s="200"/>
      <c r="E163" s="205"/>
      <c r="F163" s="202">
        <f t="shared" si="13"/>
        <v>0</v>
      </c>
      <c r="G163" s="203">
        <f t="shared" si="12"/>
        <v>0</v>
      </c>
    </row>
    <row r="164" spans="1:7" ht="15.75" thickBot="1" x14ac:dyDescent="0.3">
      <c r="A164" s="356" t="s">
        <v>244</v>
      </c>
      <c r="B164" s="357"/>
      <c r="C164" s="357"/>
      <c r="D164" s="357"/>
      <c r="E164" s="358"/>
      <c r="F164" s="206">
        <f>SUM(F141:F163)</f>
        <v>0</v>
      </c>
      <c r="G164" s="207">
        <f t="shared" si="12"/>
        <v>0</v>
      </c>
    </row>
    <row r="165" spans="1:7" ht="15" x14ac:dyDescent="0.25">
      <c r="A165" s="76"/>
      <c r="B165" s="76"/>
      <c r="C165" s="76"/>
      <c r="D165" s="76"/>
      <c r="E165" s="76"/>
      <c r="F165" s="208"/>
      <c r="G165" s="156"/>
    </row>
    <row r="166" spans="1:7" ht="15" x14ac:dyDescent="0.25">
      <c r="A166" s="359" t="s">
        <v>245</v>
      </c>
      <c r="B166" s="359"/>
      <c r="C166" s="359"/>
      <c r="D166" s="359"/>
      <c r="E166" s="359"/>
      <c r="F166" s="209">
        <f>F164+F137+F123+F104+F84+F63+F38</f>
        <v>0</v>
      </c>
      <c r="G166" s="210"/>
    </row>
    <row r="167" spans="1:7" ht="15.75" thickBot="1" x14ac:dyDescent="0.3">
      <c r="A167" s="172"/>
      <c r="B167" s="172"/>
      <c r="C167" s="172"/>
      <c r="D167" s="172"/>
      <c r="E167" s="172"/>
      <c r="F167" s="101"/>
      <c r="G167" s="130"/>
    </row>
    <row r="168" spans="1:7" ht="15.75" thickBot="1" x14ac:dyDescent="0.3">
      <c r="A168" s="173" t="s">
        <v>127</v>
      </c>
      <c r="B168" s="360" t="s">
        <v>246</v>
      </c>
      <c r="C168" s="360"/>
      <c r="D168" s="360"/>
      <c r="E168" s="360"/>
      <c r="F168" s="361"/>
      <c r="G168" s="130"/>
    </row>
    <row r="169" spans="1:7" ht="15" x14ac:dyDescent="0.25">
      <c r="A169" s="211" t="s">
        <v>247</v>
      </c>
      <c r="B169" s="212" t="s">
        <v>248</v>
      </c>
      <c r="C169" s="212" t="s">
        <v>249</v>
      </c>
      <c r="D169" s="213">
        <v>0.3</v>
      </c>
      <c r="E169" s="212"/>
      <c r="F169" s="214">
        <f>F166*D169</f>
        <v>0</v>
      </c>
      <c r="G169" s="154"/>
    </row>
    <row r="170" spans="1:7" ht="15" x14ac:dyDescent="0.25">
      <c r="A170" s="215" t="s">
        <v>250</v>
      </c>
      <c r="B170" s="216" t="s">
        <v>251</v>
      </c>
      <c r="C170" s="216" t="s">
        <v>249</v>
      </c>
      <c r="D170" s="217"/>
      <c r="E170" s="216"/>
      <c r="F170" s="218">
        <f>D170*F166</f>
        <v>0</v>
      </c>
      <c r="G170" s="154"/>
    </row>
    <row r="171" spans="1:7" ht="15" x14ac:dyDescent="0.25">
      <c r="A171" s="215" t="s">
        <v>252</v>
      </c>
      <c r="B171" s="216" t="s">
        <v>253</v>
      </c>
      <c r="C171" s="216" t="s">
        <v>249</v>
      </c>
      <c r="D171" s="219">
        <v>0.15</v>
      </c>
      <c r="E171" s="216"/>
      <c r="F171" s="218">
        <f>F166*D171</f>
        <v>0</v>
      </c>
      <c r="G171" s="154"/>
    </row>
    <row r="172" spans="1:7" ht="15" x14ac:dyDescent="0.25">
      <c r="A172" s="215" t="s">
        <v>254</v>
      </c>
      <c r="B172" s="216" t="s">
        <v>255</v>
      </c>
      <c r="C172" s="216" t="s">
        <v>249</v>
      </c>
      <c r="D172" s="219">
        <v>0.01</v>
      </c>
      <c r="E172" s="216"/>
      <c r="F172" s="218">
        <f>F166*D172</f>
        <v>0</v>
      </c>
      <c r="G172" s="154"/>
    </row>
    <row r="173" spans="1:7" ht="15" x14ac:dyDescent="0.25">
      <c r="A173" s="215" t="s">
        <v>256</v>
      </c>
      <c r="B173" s="216" t="s">
        <v>257</v>
      </c>
      <c r="C173" s="216" t="s">
        <v>258</v>
      </c>
      <c r="D173" s="220">
        <v>1.4999999999999999E-2</v>
      </c>
      <c r="E173" s="216"/>
      <c r="F173" s="218">
        <f>F166*D173</f>
        <v>0</v>
      </c>
      <c r="G173" s="154"/>
    </row>
    <row r="174" spans="1:7" ht="15" x14ac:dyDescent="0.25">
      <c r="A174" s="215" t="s">
        <v>259</v>
      </c>
      <c r="B174" s="216" t="s">
        <v>260</v>
      </c>
      <c r="C174" s="216" t="s">
        <v>249</v>
      </c>
      <c r="D174" s="220">
        <v>1.4999999999999999E-2</v>
      </c>
      <c r="E174" s="216"/>
      <c r="F174" s="218">
        <f>F166*D174</f>
        <v>0</v>
      </c>
      <c r="G174" s="154"/>
    </row>
    <row r="175" spans="1:7" ht="15" x14ac:dyDescent="0.25">
      <c r="A175" s="215" t="s">
        <v>261</v>
      </c>
      <c r="B175" s="216" t="s">
        <v>262</v>
      </c>
      <c r="C175" s="216" t="s">
        <v>249</v>
      </c>
      <c r="D175" s="219">
        <v>0.1</v>
      </c>
      <c r="E175" s="216"/>
      <c r="F175" s="218">
        <f>F166*D175</f>
        <v>0</v>
      </c>
      <c r="G175" s="154"/>
    </row>
    <row r="176" spans="1:7" ht="15" x14ac:dyDescent="0.25">
      <c r="A176" s="215" t="s">
        <v>263</v>
      </c>
      <c r="B176" s="216" t="s">
        <v>264</v>
      </c>
      <c r="C176" s="216" t="s">
        <v>265</v>
      </c>
      <c r="D176" s="217"/>
      <c r="E176" s="216"/>
      <c r="F176" s="218">
        <f>F166*D176</f>
        <v>0</v>
      </c>
      <c r="G176" s="154"/>
    </row>
    <row r="177" spans="1:7" ht="16.5" customHeight="1" x14ac:dyDescent="0.25">
      <c r="A177" s="215" t="s">
        <v>266</v>
      </c>
      <c r="B177" s="216" t="s">
        <v>267</v>
      </c>
      <c r="C177" s="216" t="s">
        <v>145</v>
      </c>
      <c r="D177" s="217"/>
      <c r="E177" s="216"/>
      <c r="F177" s="218">
        <f>F166*D177</f>
        <v>0</v>
      </c>
      <c r="G177" s="154"/>
    </row>
    <row r="178" spans="1:7" ht="15" x14ac:dyDescent="0.25">
      <c r="A178" s="215" t="s">
        <v>268</v>
      </c>
      <c r="B178" s="216" t="s">
        <v>269</v>
      </c>
      <c r="C178" s="216" t="s">
        <v>145</v>
      </c>
      <c r="D178" s="217"/>
      <c r="E178" s="216"/>
      <c r="F178" s="218">
        <f>F166*D178</f>
        <v>0</v>
      </c>
      <c r="G178" s="154"/>
    </row>
    <row r="179" spans="1:7" ht="15" x14ac:dyDescent="0.25">
      <c r="A179" s="215" t="s">
        <v>270</v>
      </c>
      <c r="B179" s="216" t="s">
        <v>271</v>
      </c>
      <c r="C179" s="216" t="s">
        <v>249</v>
      </c>
      <c r="D179" s="219">
        <v>0.15</v>
      </c>
      <c r="E179" s="216"/>
      <c r="F179" s="218">
        <f>F166*D179</f>
        <v>0</v>
      </c>
      <c r="G179" s="154"/>
    </row>
    <row r="180" spans="1:7" ht="15" x14ac:dyDescent="0.25">
      <c r="A180" s="215" t="s">
        <v>272</v>
      </c>
      <c r="B180" s="216" t="s">
        <v>273</v>
      </c>
      <c r="C180" s="216" t="s">
        <v>249</v>
      </c>
      <c r="D180" s="219">
        <v>0.05</v>
      </c>
      <c r="E180" s="216"/>
      <c r="F180" s="218">
        <f>F166*D180</f>
        <v>0</v>
      </c>
      <c r="G180" s="154"/>
    </row>
    <row r="181" spans="1:7" ht="15.75" thickBot="1" x14ac:dyDescent="0.3">
      <c r="A181" s="221" t="s">
        <v>274</v>
      </c>
      <c r="B181" s="222" t="s">
        <v>275</v>
      </c>
      <c r="C181" s="222" t="s">
        <v>258</v>
      </c>
      <c r="D181" s="223">
        <v>1.5E-3</v>
      </c>
      <c r="E181" s="222"/>
      <c r="F181" s="224">
        <f>F166*D181</f>
        <v>0</v>
      </c>
      <c r="G181" s="154"/>
    </row>
    <row r="182" spans="1:7" ht="15.75" thickBot="1" x14ac:dyDescent="0.3">
      <c r="A182" s="362" t="s">
        <v>276</v>
      </c>
      <c r="B182" s="363"/>
      <c r="C182" s="363"/>
      <c r="D182" s="363"/>
      <c r="E182" s="364"/>
      <c r="F182" s="225">
        <f>SUM(F169:F181)</f>
        <v>0</v>
      </c>
      <c r="G182" s="154"/>
    </row>
    <row r="183" spans="1:7" ht="29.25" customHeight="1" thickBot="1" x14ac:dyDescent="0.3">
      <c r="A183" s="226"/>
      <c r="B183" s="226"/>
      <c r="C183" s="226"/>
      <c r="D183" s="226"/>
      <c r="E183" s="226"/>
      <c r="F183" s="227"/>
      <c r="G183" s="154"/>
    </row>
    <row r="184" spans="1:7" ht="18.75" customHeight="1" thickBot="1" x14ac:dyDescent="0.3">
      <c r="A184" s="228"/>
      <c r="B184" s="365" t="s">
        <v>277</v>
      </c>
      <c r="C184" s="365"/>
      <c r="D184" s="365"/>
      <c r="E184" s="366"/>
      <c r="F184" s="229">
        <f>F166+F182</f>
        <v>0</v>
      </c>
      <c r="G184" s="154"/>
    </row>
    <row r="185" spans="1:7" ht="45" customHeight="1" thickBot="1" x14ac:dyDescent="0.3">
      <c r="A185" s="226"/>
      <c r="B185" s="230"/>
      <c r="C185" s="230"/>
      <c r="D185" s="230"/>
      <c r="E185" s="230"/>
      <c r="F185" s="231"/>
      <c r="G185" s="154"/>
    </row>
    <row r="186" spans="1:7" ht="20.25" customHeight="1" thickBot="1" x14ac:dyDescent="0.3">
      <c r="A186" s="228"/>
      <c r="B186" s="365" t="s">
        <v>278</v>
      </c>
      <c r="C186" s="365"/>
      <c r="D186" s="365"/>
      <c r="E186" s="366"/>
      <c r="F186" s="229">
        <f>F166+F182</f>
        <v>0</v>
      </c>
      <c r="G186" s="154"/>
    </row>
    <row r="187" spans="1:7" ht="15.75" thickBot="1" x14ac:dyDescent="0.3">
      <c r="A187" s="232"/>
      <c r="B187" s="233"/>
      <c r="C187" s="233"/>
      <c r="D187" s="233"/>
      <c r="E187" s="233"/>
      <c r="F187" s="234"/>
      <c r="G187" s="154"/>
    </row>
    <row r="188" spans="1:7" ht="15.75" thickBot="1" x14ac:dyDescent="0.3">
      <c r="A188" s="235" t="s">
        <v>127</v>
      </c>
      <c r="B188" s="350" t="s">
        <v>279</v>
      </c>
      <c r="C188" s="350"/>
      <c r="D188" s="350"/>
      <c r="E188" s="350"/>
      <c r="F188" s="351"/>
      <c r="G188" s="154"/>
    </row>
    <row r="189" spans="1:7" ht="39" customHeight="1" x14ac:dyDescent="0.2">
      <c r="A189" s="236" t="s">
        <v>280</v>
      </c>
      <c r="B189" s="237" t="s">
        <v>281</v>
      </c>
      <c r="C189" s="352" t="s">
        <v>249</v>
      </c>
      <c r="D189" s="352"/>
      <c r="E189" s="238">
        <v>0</v>
      </c>
      <c r="F189" s="239">
        <f>E189*F186</f>
        <v>0</v>
      </c>
      <c r="G189" s="240"/>
    </row>
    <row r="190" spans="1:7" ht="30.75" thickBot="1" x14ac:dyDescent="0.3">
      <c r="A190" s="241" t="s">
        <v>282</v>
      </c>
      <c r="B190" s="242" t="s">
        <v>283</v>
      </c>
      <c r="C190" s="353" t="s">
        <v>249</v>
      </c>
      <c r="D190" s="353"/>
      <c r="E190" s="243"/>
      <c r="F190" s="244">
        <f>E190*F186</f>
        <v>0</v>
      </c>
      <c r="G190" s="154" t="s">
        <v>310</v>
      </c>
    </row>
    <row r="191" spans="1:7" ht="15" x14ac:dyDescent="0.25">
      <c r="A191" s="128"/>
      <c r="B191" s="129"/>
      <c r="C191" s="129"/>
      <c r="D191" s="129"/>
      <c r="E191" s="245"/>
      <c r="F191" s="246"/>
      <c r="G191" s="154"/>
    </row>
    <row r="192" spans="1:7" ht="15.75" thickBot="1" x14ac:dyDescent="0.3">
      <c r="A192" s="354" t="s">
        <v>284</v>
      </c>
      <c r="B192" s="354"/>
      <c r="C192" s="354"/>
      <c r="D192" s="354"/>
      <c r="E192" s="354"/>
      <c r="F192" s="354"/>
      <c r="G192" s="130"/>
    </row>
    <row r="193" spans="1:7" ht="15.75" thickBot="1" x14ac:dyDescent="0.3">
      <c r="A193" s="355" t="s">
        <v>285</v>
      </c>
      <c r="B193" s="355"/>
      <c r="C193" s="355"/>
      <c r="D193" s="355"/>
      <c r="E193" s="355"/>
      <c r="F193" s="247">
        <f>F186+F190+F189</f>
        <v>0</v>
      </c>
      <c r="G193" s="154"/>
    </row>
    <row r="194" spans="1:7" ht="15.75" thickBot="1" x14ac:dyDescent="0.3">
      <c r="A194" s="248"/>
      <c r="B194" s="130"/>
      <c r="C194" s="130"/>
      <c r="D194" s="248"/>
      <c r="E194" s="130"/>
      <c r="F194" s="130"/>
      <c r="G194" s="130"/>
    </row>
    <row r="195" spans="1:7" ht="15" customHeight="1" thickBot="1" x14ac:dyDescent="0.3">
      <c r="A195" s="346" t="s">
        <v>286</v>
      </c>
      <c r="B195" s="346"/>
      <c r="C195" s="346"/>
      <c r="D195" s="346"/>
      <c r="E195" s="346"/>
      <c r="F195" s="249">
        <f>F193*6%</f>
        <v>0</v>
      </c>
      <c r="G195" s="250"/>
    </row>
    <row r="196" spans="1:7" ht="15.75" thickBot="1" x14ac:dyDescent="0.3">
      <c r="A196" s="251"/>
      <c r="B196" s="252"/>
      <c r="C196" s="252"/>
      <c r="D196" s="251"/>
      <c r="E196" s="252"/>
      <c r="F196" s="130"/>
      <c r="G196" s="130"/>
    </row>
    <row r="197" spans="1:7" ht="15" customHeight="1" thickBot="1" x14ac:dyDescent="0.3">
      <c r="A197" s="346" t="s">
        <v>287</v>
      </c>
      <c r="B197" s="346"/>
      <c r="C197" s="346"/>
      <c r="D197" s="346"/>
      <c r="E197" s="346"/>
      <c r="F197" s="253">
        <f>F193+F195</f>
        <v>0</v>
      </c>
      <c r="G197" s="130"/>
    </row>
    <row r="198" spans="1:7" ht="15.75" thickBot="1" x14ac:dyDescent="0.3">
      <c r="A198" s="251"/>
      <c r="B198" s="252"/>
      <c r="C198" s="252"/>
      <c r="D198" s="251"/>
      <c r="E198" s="130"/>
      <c r="F198" s="130"/>
      <c r="G198" s="130"/>
    </row>
    <row r="199" spans="1:7" ht="15.75" thickBot="1" x14ac:dyDescent="0.25">
      <c r="A199" s="251"/>
      <c r="B199" s="252"/>
      <c r="C199" s="347" t="s">
        <v>288</v>
      </c>
      <c r="D199" s="348"/>
      <c r="E199" s="348"/>
      <c r="F199" s="348"/>
      <c r="G199" s="349"/>
    </row>
    <row r="200" spans="1:7" ht="30.75" thickBot="1" x14ac:dyDescent="0.3">
      <c r="A200" s="248"/>
      <c r="B200" s="130"/>
      <c r="C200" s="254" t="s">
        <v>289</v>
      </c>
      <c r="D200" s="255">
        <v>0.03</v>
      </c>
      <c r="E200" s="256"/>
      <c r="F200" s="256"/>
      <c r="G200" s="257"/>
    </row>
    <row r="201" spans="1:7" ht="15" x14ac:dyDescent="0.25">
      <c r="A201" s="248"/>
      <c r="B201" s="130"/>
      <c r="C201" s="258"/>
      <c r="D201" s="259"/>
      <c r="E201" s="260"/>
      <c r="F201" s="260"/>
      <c r="G201" s="261"/>
    </row>
    <row r="202" spans="1:7" ht="45" x14ac:dyDescent="0.25">
      <c r="A202" s="248"/>
      <c r="B202" s="130"/>
      <c r="C202" s="262" t="s">
        <v>290</v>
      </c>
      <c r="D202" s="263" t="s">
        <v>291</v>
      </c>
      <c r="E202" s="263" t="s">
        <v>292</v>
      </c>
      <c r="F202" s="263" t="s">
        <v>293</v>
      </c>
      <c r="G202" s="264" t="s">
        <v>294</v>
      </c>
    </row>
    <row r="203" spans="1:7" ht="15" x14ac:dyDescent="0.25">
      <c r="A203" s="248"/>
      <c r="B203" s="130"/>
      <c r="C203" s="265"/>
      <c r="D203" s="266"/>
      <c r="E203" s="266"/>
      <c r="F203" s="266"/>
      <c r="G203" s="267"/>
    </row>
    <row r="204" spans="1:7" ht="15" x14ac:dyDescent="0.25">
      <c r="A204" s="248"/>
      <c r="B204" s="130"/>
      <c r="C204" s="268">
        <v>1</v>
      </c>
      <c r="D204" s="269">
        <f>C204*$F$193</f>
        <v>0</v>
      </c>
      <c r="E204" s="270">
        <f>C204*$F$195</f>
        <v>0</v>
      </c>
      <c r="F204" s="269">
        <f t="shared" ref="F204:F212" si="14">C204*$F$197</f>
        <v>0</v>
      </c>
      <c r="G204" s="267">
        <v>2026</v>
      </c>
    </row>
    <row r="205" spans="1:7" ht="15" x14ac:dyDescent="0.25">
      <c r="A205" s="248"/>
      <c r="B205" s="130"/>
      <c r="C205" s="268">
        <v>1.03</v>
      </c>
      <c r="D205" s="269">
        <f t="shared" ref="D205:D212" si="15">C205*$F$193</f>
        <v>0</v>
      </c>
      <c r="E205" s="269">
        <f t="shared" ref="E205:E212" si="16">C205*$F$195</f>
        <v>0</v>
      </c>
      <c r="F205" s="269">
        <f t="shared" si="14"/>
        <v>0</v>
      </c>
      <c r="G205" s="267">
        <v>2027</v>
      </c>
    </row>
    <row r="206" spans="1:7" ht="15" x14ac:dyDescent="0.25">
      <c r="A206" s="248"/>
      <c r="B206" s="130"/>
      <c r="C206" s="268">
        <v>1.06</v>
      </c>
      <c r="D206" s="269">
        <f t="shared" si="15"/>
        <v>0</v>
      </c>
      <c r="E206" s="269">
        <f t="shared" si="16"/>
        <v>0</v>
      </c>
      <c r="F206" s="269">
        <f t="shared" si="14"/>
        <v>0</v>
      </c>
      <c r="G206" s="267">
        <v>2028</v>
      </c>
    </row>
    <row r="207" spans="1:7" ht="15" x14ac:dyDescent="0.25">
      <c r="A207" s="248"/>
      <c r="B207" s="130"/>
      <c r="C207" s="268">
        <v>1.0900000000000001</v>
      </c>
      <c r="D207" s="269">
        <f t="shared" si="15"/>
        <v>0</v>
      </c>
      <c r="E207" s="269">
        <f t="shared" si="16"/>
        <v>0</v>
      </c>
      <c r="F207" s="269">
        <f t="shared" si="14"/>
        <v>0</v>
      </c>
      <c r="G207" s="267">
        <v>2029</v>
      </c>
    </row>
    <row r="208" spans="1:7" ht="15" x14ac:dyDescent="0.25">
      <c r="A208" s="248"/>
      <c r="B208" s="130"/>
      <c r="C208" s="268">
        <v>1.1200000000000001</v>
      </c>
      <c r="D208" s="269">
        <f t="shared" si="15"/>
        <v>0</v>
      </c>
      <c r="E208" s="269">
        <f t="shared" si="16"/>
        <v>0</v>
      </c>
      <c r="F208" s="269">
        <f t="shared" si="14"/>
        <v>0</v>
      </c>
      <c r="G208" s="267">
        <v>2030</v>
      </c>
    </row>
    <row r="209" spans="1:7" ht="15" x14ac:dyDescent="0.25">
      <c r="A209" s="248"/>
      <c r="B209" s="130"/>
      <c r="C209" s="268">
        <v>1.1499999999999999</v>
      </c>
      <c r="D209" s="269">
        <f t="shared" si="15"/>
        <v>0</v>
      </c>
      <c r="E209" s="269">
        <f t="shared" si="16"/>
        <v>0</v>
      </c>
      <c r="F209" s="269">
        <f t="shared" si="14"/>
        <v>0</v>
      </c>
      <c r="G209" s="267">
        <v>2031</v>
      </c>
    </row>
    <row r="210" spans="1:7" ht="15" x14ac:dyDescent="0.25">
      <c r="A210" s="248"/>
      <c r="B210" s="130"/>
      <c r="C210" s="268">
        <v>1.18</v>
      </c>
      <c r="D210" s="269">
        <f t="shared" si="15"/>
        <v>0</v>
      </c>
      <c r="E210" s="269">
        <f t="shared" si="16"/>
        <v>0</v>
      </c>
      <c r="F210" s="269">
        <f t="shared" si="14"/>
        <v>0</v>
      </c>
      <c r="G210" s="267">
        <v>2032</v>
      </c>
    </row>
    <row r="211" spans="1:7" ht="15" x14ac:dyDescent="0.25">
      <c r="A211" s="248"/>
      <c r="B211" s="130"/>
      <c r="C211" s="268">
        <v>1.21</v>
      </c>
      <c r="D211" s="269">
        <f t="shared" si="15"/>
        <v>0</v>
      </c>
      <c r="E211" s="269">
        <f t="shared" si="16"/>
        <v>0</v>
      </c>
      <c r="F211" s="269">
        <f t="shared" si="14"/>
        <v>0</v>
      </c>
      <c r="G211" s="267">
        <v>2033</v>
      </c>
    </row>
    <row r="212" spans="1:7" ht="15.75" thickBot="1" x14ac:dyDescent="0.3">
      <c r="A212" s="248"/>
      <c r="B212" s="130"/>
      <c r="C212" s="271">
        <v>1.24</v>
      </c>
      <c r="D212" s="272">
        <f t="shared" si="15"/>
        <v>0</v>
      </c>
      <c r="E212" s="272">
        <f t="shared" si="16"/>
        <v>0</v>
      </c>
      <c r="F212" s="272">
        <f t="shared" si="14"/>
        <v>0</v>
      </c>
      <c r="G212" s="267">
        <v>2034</v>
      </c>
    </row>
    <row r="213" spans="1:7" ht="15" x14ac:dyDescent="0.25">
      <c r="A213" s="248"/>
      <c r="B213" s="130"/>
      <c r="C213" s="248"/>
      <c r="D213" s="248"/>
      <c r="E213" s="248"/>
      <c r="F213" s="248"/>
      <c r="G213" s="248"/>
    </row>
  </sheetData>
  <mergeCells count="38">
    <mergeCell ref="B6:G6"/>
    <mergeCell ref="A1:G1"/>
    <mergeCell ref="A2:G2"/>
    <mergeCell ref="D3:G3"/>
    <mergeCell ref="B4:G4"/>
    <mergeCell ref="B5:G5"/>
    <mergeCell ref="A86:G86"/>
    <mergeCell ref="B7:G7"/>
    <mergeCell ref="B8:G8"/>
    <mergeCell ref="B9:G9"/>
    <mergeCell ref="D10:G10"/>
    <mergeCell ref="B11:G11"/>
    <mergeCell ref="A12:G12"/>
    <mergeCell ref="A38:E38"/>
    <mergeCell ref="A40:G40"/>
    <mergeCell ref="A63:E63"/>
    <mergeCell ref="A65:G65"/>
    <mergeCell ref="A84:E84"/>
    <mergeCell ref="B186:E186"/>
    <mergeCell ref="A104:E104"/>
    <mergeCell ref="A106:G106"/>
    <mergeCell ref="A123:E123"/>
    <mergeCell ref="A125:G125"/>
    <mergeCell ref="A137:E137"/>
    <mergeCell ref="A139:G139"/>
    <mergeCell ref="A164:E164"/>
    <mergeCell ref="A166:E166"/>
    <mergeCell ref="B168:F168"/>
    <mergeCell ref="A182:E182"/>
    <mergeCell ref="B184:E184"/>
    <mergeCell ref="A197:E197"/>
    <mergeCell ref="C199:G199"/>
    <mergeCell ref="B188:F188"/>
    <mergeCell ref="C189:D189"/>
    <mergeCell ref="C190:D190"/>
    <mergeCell ref="A192:F192"/>
    <mergeCell ref="A193:E193"/>
    <mergeCell ref="A195:E1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Resources</vt:lpstr>
      <vt:lpstr>ADOT Cost Estimate Tool</vt:lpstr>
      <vt:lpstr>Itemized cost estimate</vt:lpstr>
      <vt:lpstr>'ADOT Cost Estimate Tool'!Print_Area</vt:lpstr>
      <vt:lpstr>'ADOT Cost Estimate Tool'!Print_Titles</vt:lpstr>
    </vt:vector>
  </TitlesOfParts>
  <Company>America Online,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 Danka</cp:lastModifiedBy>
  <cp:lastPrinted>2007-03-23T18:05:45Z</cp:lastPrinted>
  <dcterms:created xsi:type="dcterms:W3CDTF">2006-03-05T16:08:03Z</dcterms:created>
  <dcterms:modified xsi:type="dcterms:W3CDTF">2025-09-24T16:06:08Z</dcterms:modified>
</cp:coreProperties>
</file>