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488" windowWidth="12120" windowHeight="8916" tabRatio="634" activeTab="0"/>
  </bookViews>
  <sheets>
    <sheet name="FA Summary" sheetId="1" r:id="rId1"/>
    <sheet name="Prime Labor" sheetId="2" r:id="rId2"/>
    <sheet name="Prime Equipment" sheetId="3" r:id="rId3"/>
    <sheet name="Prime Outside Rented Equipment" sheetId="4" r:id="rId4"/>
    <sheet name="Prime Material &amp; Direct Charges" sheetId="5" r:id="rId5"/>
    <sheet name="Subcontractor Detail" sheetId="6" r:id="rId6"/>
    <sheet name="Subcontractor Labor" sheetId="7" r:id="rId7"/>
    <sheet name="Subcontractor Equipment" sheetId="8" r:id="rId8"/>
    <sheet name="SubcontractorOutsideRentedEquip" sheetId="9" r:id="rId9"/>
    <sheet name="Sub Material &amp; Direct Charges" sheetId="10" r:id="rId10"/>
    <sheet name="Prime Labor and Equipment" sheetId="11" r:id="rId11"/>
    <sheet name="Sub Labor and Equipment" sheetId="12" r:id="rId12"/>
  </sheets>
  <definedNames>
    <definedName name="Prime_Equipment">'Prime Labor and Equipment'!$G$6:$G$9</definedName>
    <definedName name="Prime_Equipment_No">'Prime Labor and Equipment'!$H$5:$H$9</definedName>
    <definedName name="Prime_Labor">'Prime Labor and Equipment'!$A$6:$A$9</definedName>
    <definedName name="Prime_Labor_Operator">'Prime Labor and Equipment'!$A$5:$A$9</definedName>
    <definedName name="_xlnm.Print_Area" localSheetId="0">'FA Summary'!$A$1:$L$60</definedName>
    <definedName name="_xlnm.Print_Area" localSheetId="4">'Prime Material &amp; Direct Charges'!$A$1:$N$51</definedName>
    <definedName name="_xlnm.Print_Area" localSheetId="11">'Sub Labor and Equipment'!$A:$D,'Sub Labor and Equipment'!$G:$J</definedName>
    <definedName name="_xlnm.Print_Area" localSheetId="9">'Sub Material &amp; Direct Charges'!$A$1:$N$49</definedName>
    <definedName name="_xlnm.Print_Area" localSheetId="5">'Subcontractor Detail'!$A$1:$L$52</definedName>
    <definedName name="_xlnm.Print_Area" localSheetId="8">'SubcontractorOutsideRentedEquip'!$A$1:$O$46</definedName>
    <definedName name="Sub_Equipment">'Sub Labor and Equipment'!$G$6:$G$9</definedName>
    <definedName name="Sub_Labor">'Sub Labor and Equipment'!$A$6:$A$9</definedName>
    <definedName name="Sub_Labor_Operator">'Sub Labor and Equipment'!$A$5:$A$9</definedName>
    <definedName name="Subcontractor_Equipment_No">'Sub Labor and Equipment'!$H$5:$H$9</definedName>
  </definedNames>
  <calcPr fullCalcOnLoad="1"/>
</workbook>
</file>

<file path=xl/comments1.xml><?xml version="1.0" encoding="utf-8"?>
<comments xmlns="http://schemas.openxmlformats.org/spreadsheetml/2006/main">
  <authors>
    <author>Michael R. Huffaker</author>
    <author>Employee</author>
  </authors>
  <commentList>
    <comment ref="A32" authorId="0">
      <text>
        <r>
          <rPr>
            <b/>
            <sz val="10"/>
            <rFont val="Tahoma"/>
            <family val="2"/>
          </rPr>
          <t xml:space="preserve">Enter applicable tax rate into cell K18
</t>
        </r>
      </text>
    </comment>
    <comment ref="A35" authorId="1">
      <text>
        <r>
          <rPr>
            <b/>
            <sz val="10"/>
            <rFont val="Tahoma"/>
            <family val="2"/>
          </rPr>
          <t>An amount of 0.5 percent of the total amount will be added for the Performance and Pay Bond
Page 130, 2008 Stand. Spec.</t>
        </r>
      </text>
    </comment>
    <comment ref="A29" authorId="1">
      <text>
        <r>
          <rPr>
            <b/>
            <sz val="11"/>
            <rFont val="Tahoma"/>
            <family val="2"/>
          </rPr>
          <t xml:space="preserve">When force account work is determined by the Engineer to require specialized labor or equipment not normally performed by subcontractors, the contractor will be allowed a supplemental mark of five percent of the subcontractor's force account costs.
Page 130, 2008 Stand. Spec.
</t>
        </r>
      </text>
    </comment>
    <comment ref="K18" authorId="1">
      <text>
        <r>
          <rPr>
            <b/>
            <sz val="10"/>
            <rFont val="Tahoma"/>
            <family val="2"/>
          </rPr>
          <t xml:space="preserve">Enter Full Sales &amp; Use Tax % reported by the Contractor.
Use applicable Tax Rate at time of payment for Location of FA Work Performed.
</t>
        </r>
      </text>
    </comment>
    <comment ref="K19" authorId="1">
      <text>
        <r>
          <rPr>
            <b/>
            <sz val="10"/>
            <rFont val="Tahoma"/>
            <family val="2"/>
          </rPr>
          <t>Enter Applicable  Reservation Taxes</t>
        </r>
      </text>
    </comment>
    <comment ref="A33" authorId="0">
      <text>
        <r>
          <rPr>
            <b/>
            <sz val="10"/>
            <rFont val="Tahoma"/>
            <family val="2"/>
          </rPr>
          <t xml:space="preserve">Enter applicable tax rate into cell K19
</t>
        </r>
      </text>
    </comment>
    <comment ref="K5" authorId="1">
      <text>
        <r>
          <rPr>
            <b/>
            <sz val="10"/>
            <rFont val="Tahoma"/>
            <family val="2"/>
          </rPr>
          <t>Enter the Contractor's Project Identification No. if Applicable</t>
        </r>
        <r>
          <rPr>
            <b/>
            <sz val="8"/>
            <rFont val="Tahoma"/>
            <family val="2"/>
          </rPr>
          <t xml:space="preserve">
</t>
        </r>
      </text>
    </comment>
  </commentList>
</comments>
</file>

<file path=xl/comments10.xml><?xml version="1.0" encoding="utf-8"?>
<comments xmlns="http://schemas.openxmlformats.org/spreadsheetml/2006/main">
  <authors>
    <author>Employee</author>
  </authors>
  <commentList>
    <comment ref="A34" authorId="0">
      <text>
        <r>
          <rPr>
            <b/>
            <sz val="10"/>
            <rFont val="Tahoma"/>
            <family val="2"/>
          </rPr>
          <t>Direct Charges shall only be reimbursed per the Special Provisions</t>
        </r>
        <r>
          <rPr>
            <sz val="8"/>
            <rFont val="Tahoma"/>
            <family val="2"/>
          </rPr>
          <t xml:space="preserve">
</t>
        </r>
      </text>
    </comment>
    <comment ref="A12" authorId="0">
      <text>
        <r>
          <rPr>
            <b/>
            <sz val="10"/>
            <rFont val="Tahoma"/>
            <family val="2"/>
          </rPr>
          <t xml:space="preserve">For all materials accepted by the Engineer and used in the work, the contractor will be paid the actual invoice cost of such materials including actual freight and express charges </t>
        </r>
        <r>
          <rPr>
            <b/>
            <u val="single"/>
            <sz val="10"/>
            <rFont val="Tahoma"/>
            <family val="2"/>
          </rPr>
          <t>less all offered or available discounts and rebates,</t>
        </r>
        <r>
          <rPr>
            <b/>
            <sz val="10"/>
            <rFont val="Tahoma"/>
            <family val="2"/>
          </rPr>
          <t xml:space="preserve"> not withstanding the fact that they may not have been taken by the contractor.
Page 126</t>
        </r>
      </text>
    </comment>
    <comment ref="J13" authorId="0">
      <text>
        <r>
          <rPr>
            <b/>
            <sz val="10"/>
            <rFont val="Tahoma"/>
            <family val="2"/>
          </rPr>
          <t>Enter Number of Units used on F.A. or 1 if L.Sum Invoice</t>
        </r>
      </text>
    </comment>
    <comment ref="L13" authorId="0">
      <text>
        <r>
          <rPr>
            <b/>
            <sz val="10"/>
            <rFont val="Tahoma"/>
            <family val="2"/>
          </rPr>
          <t xml:space="preserve">Enter Unit Cost.  
If L.Sum Invoice, Enter Amount Allowable for Reimbursement
</t>
        </r>
      </text>
    </comment>
    <comment ref="J36" authorId="0">
      <text>
        <r>
          <rPr>
            <b/>
            <sz val="10"/>
            <rFont val="Tahoma"/>
            <family val="2"/>
          </rPr>
          <t>Enter Number of Units used on F.A. or 1 if L.Sum Invoice</t>
        </r>
      </text>
    </comment>
    <comment ref="L36" authorId="0">
      <text>
        <r>
          <rPr>
            <b/>
            <sz val="10"/>
            <rFont val="Tahoma"/>
            <family val="2"/>
          </rPr>
          <t xml:space="preserve">Enter Unit Cost.  
If L.Sum Invoice, Enter Amount Allowable for Reimbursement
</t>
        </r>
      </text>
    </comment>
  </commentList>
</comments>
</file>

<file path=xl/comments2.xml><?xml version="1.0" encoding="utf-8"?>
<comments xmlns="http://schemas.openxmlformats.org/spreadsheetml/2006/main">
  <authors>
    <author>Lenyne Hickson</author>
    <author>Employee</author>
  </authors>
  <commentList>
    <comment ref="L15" authorId="0">
      <text>
        <r>
          <rPr>
            <b/>
            <sz val="10"/>
            <rFont val="Tahoma"/>
            <family val="2"/>
          </rPr>
          <t xml:space="preserve">OT = [(WR X 1.5) + FR] </t>
        </r>
        <r>
          <rPr>
            <sz val="10"/>
            <rFont val="Tahoma"/>
            <family val="2"/>
          </rPr>
          <t xml:space="preserve">
</t>
        </r>
        <r>
          <rPr>
            <b/>
            <sz val="10"/>
            <rFont val="Tahoma"/>
            <family val="2"/>
          </rPr>
          <t xml:space="preserve">Page 125 2008 Stand. Spec.
</t>
        </r>
      </text>
    </comment>
    <comment ref="K15" authorId="1">
      <text>
        <r>
          <rPr>
            <b/>
            <sz val="10"/>
            <rFont val="Tahoma"/>
            <family val="2"/>
          </rPr>
          <t>RP = (WR + FR) X 1.5
Page 125, 2008 Stand. Spec.</t>
        </r>
      </text>
    </comment>
    <comment ref="A13" authorId="1">
      <text>
        <r>
          <rPr>
            <b/>
            <sz val="10"/>
            <rFont val="Tahoma"/>
            <family val="2"/>
          </rPr>
          <t>For all labor, including foreman in direct charge of specific operations, but excluding general superintendence, the contractor will be paid:
RP = (WR + FR) X 1.5
OT = [(WR X 1.5) + FR] X 1.5
Page 125, 2008 Stand. Spec.</t>
        </r>
      </text>
    </comment>
    <comment ref="O15" authorId="1">
      <text>
        <r>
          <rPr>
            <b/>
            <sz val="10"/>
            <rFont val="Tahoma"/>
            <family val="2"/>
          </rPr>
          <t>Subsistence and travel allowances paid to workers as required by collective bargaining agreements, or as approved by the ADOT Construction Group.  Rates for lodging, meals, and mileage shall not exceed the rates published by the State at the time of the FA work.  No MU will be allowed for profit or overhead
Page 126, 2008 Stand. Spec.</t>
        </r>
      </text>
    </comment>
    <comment ref="B15" authorId="1">
      <text>
        <r>
          <rPr>
            <b/>
            <sz val="10"/>
            <rFont val="Tahoma"/>
            <family val="2"/>
          </rPr>
          <t>Click drop down Arrow to the right to either add a new individual or select labor already entered.</t>
        </r>
        <r>
          <rPr>
            <b/>
            <sz val="8"/>
            <rFont val="Tahoma"/>
            <family val="2"/>
          </rPr>
          <t xml:space="preserve">
</t>
        </r>
      </text>
    </comment>
    <comment ref="D15" authorId="1">
      <text>
        <r>
          <rPr>
            <b/>
            <sz val="10"/>
            <rFont val="Tahoma"/>
            <family val="2"/>
          </rPr>
          <t>Classification will auto fill when labor is selected either by adding new individual or selecting an employee previously added</t>
        </r>
        <r>
          <rPr>
            <b/>
            <sz val="8"/>
            <rFont val="Tahoma"/>
            <family val="2"/>
          </rPr>
          <t xml:space="preserve">
</t>
        </r>
      </text>
    </comment>
    <comment ref="H15" authorId="1">
      <text>
        <r>
          <rPr>
            <b/>
            <sz val="10"/>
            <rFont val="Tahoma"/>
            <family val="2"/>
          </rPr>
          <t>Rate will auto fill when labor is selected either by adding new individual or selecting an employee previously added</t>
        </r>
      </text>
    </comment>
    <comment ref="I15" authorId="1">
      <text>
        <r>
          <rPr>
            <b/>
            <sz val="10"/>
            <rFont val="Tahoma"/>
            <family val="2"/>
          </rPr>
          <t>Fringe will auto fill when labor is selected either by adding new individual or selecting an employee previously added</t>
        </r>
        <r>
          <rPr>
            <b/>
            <sz val="8"/>
            <rFont val="Tahoma"/>
            <family val="2"/>
          </rPr>
          <t xml:space="preserve">
</t>
        </r>
      </text>
    </comment>
    <comment ref="F15" authorId="1">
      <text>
        <r>
          <rPr>
            <b/>
            <sz val="10"/>
            <rFont val="Tahoma"/>
            <family val="2"/>
          </rPr>
          <t>Enter the number of hours worked in this classification</t>
        </r>
        <r>
          <rPr>
            <sz val="8"/>
            <rFont val="Tahoma"/>
            <family val="2"/>
          </rPr>
          <t xml:space="preserve">
</t>
        </r>
      </text>
    </comment>
    <comment ref="G15" authorId="1">
      <text>
        <r>
          <rPr>
            <b/>
            <sz val="10"/>
            <rFont val="Tahoma"/>
            <family val="2"/>
          </rPr>
          <t>Enter the number of Overtime Hours worked this day in this classification.
Note:  Per US DOL Overtime Pay Requirements of the FLSA - Overtime pay will be reimbursed for hours in excess of 40 hours in a workweek.</t>
        </r>
        <r>
          <rPr>
            <sz val="8"/>
            <rFont val="Tahoma"/>
            <family val="2"/>
          </rPr>
          <t xml:space="preserve">
</t>
        </r>
      </text>
    </comment>
  </commentList>
</comments>
</file>

<file path=xl/comments3.xml><?xml version="1.0" encoding="utf-8"?>
<comments xmlns="http://schemas.openxmlformats.org/spreadsheetml/2006/main">
  <authors>
    <author>Lenyne Hickson</author>
    <author>Employee</author>
  </authors>
  <commentList>
    <comment ref="O15" authorId="0">
      <text>
        <r>
          <rPr>
            <b/>
            <sz val="10"/>
            <rFont val="Tahoma"/>
            <family val="2"/>
          </rPr>
          <t>HERR = F X [(1.15 X R)/176] + HOC
Page 126, 2008 Stand. Spec.</t>
        </r>
      </text>
    </comment>
    <comment ref="P15" authorId="0">
      <text>
        <r>
          <rPr>
            <b/>
            <sz val="10"/>
            <rFont val="Tahoma"/>
            <family val="2"/>
          </rPr>
          <t>SBR = F X (R/176) X 1/2
Payment for "stand-by" will be limited to not more than eight hours in a 24-hr day or 40 hrs in a normal week.</t>
        </r>
        <r>
          <rPr>
            <sz val="8"/>
            <rFont val="Tahoma"/>
            <family val="2"/>
          </rPr>
          <t xml:space="preserve">
</t>
        </r>
        <r>
          <rPr>
            <b/>
            <sz val="10"/>
            <rFont val="Tahoma"/>
            <family val="2"/>
          </rPr>
          <t>Page 127-128, 2008 Stand. Spec.</t>
        </r>
        <r>
          <rPr>
            <sz val="8"/>
            <rFont val="Tahoma"/>
            <family val="2"/>
          </rPr>
          <t xml:space="preserve">
</t>
        </r>
      </text>
    </comment>
    <comment ref="K15" authorId="1">
      <text>
        <r>
          <rPr>
            <b/>
            <sz val="10"/>
            <rFont val="Tahoma"/>
            <family val="2"/>
          </rPr>
          <t xml:space="preserve">Current Monthly Equipment Rate from Blue Book
Page 126, 2008 Stand. Spec.
</t>
        </r>
      </text>
    </comment>
    <comment ref="I15" authorId="1">
      <text>
        <r>
          <rPr>
            <b/>
            <sz val="10"/>
            <rFont val="Tahoma"/>
            <family val="2"/>
          </rPr>
          <t>Check box only if Owned Equipment is not available in the Blue Book AND a rate was NOT able to be provided by EquipmentWatch</t>
        </r>
      </text>
    </comment>
    <comment ref="D15" authorId="1">
      <text>
        <r>
          <rPr>
            <b/>
            <sz val="10"/>
            <rFont val="Tahoma"/>
            <family val="2"/>
          </rPr>
          <t>Click the drop down Arrow to the right to either add New Equipment OR select  a piece of Equipment already entered.</t>
        </r>
        <r>
          <rPr>
            <sz val="8"/>
            <rFont val="Tahoma"/>
            <family val="2"/>
          </rPr>
          <t xml:space="preserve">
</t>
        </r>
      </text>
    </comment>
    <comment ref="G15" authorId="1">
      <text>
        <r>
          <rPr>
            <b/>
            <sz val="10"/>
            <rFont val="Tahoma"/>
            <family val="2"/>
          </rPr>
          <t>Enter the number of hours the equipment is operated.
Page 126, Stand. Spec. 2008</t>
        </r>
        <r>
          <rPr>
            <sz val="10"/>
            <rFont val="Tahoma"/>
            <family val="2"/>
          </rPr>
          <t xml:space="preserve">
</t>
        </r>
      </text>
    </comment>
    <comment ref="H15" authorId="1">
      <text>
        <r>
          <rPr>
            <b/>
            <sz val="10"/>
            <rFont val="Tahoma"/>
            <family val="2"/>
          </rPr>
          <t>Enter Number of hours equipment is in operational condition and is standing by with the Engineers approval</t>
        </r>
        <r>
          <rPr>
            <sz val="10"/>
            <rFont val="Tahoma"/>
            <family val="2"/>
          </rPr>
          <t xml:space="preserve">
</t>
        </r>
        <r>
          <rPr>
            <b/>
            <sz val="10"/>
            <rFont val="Tahoma"/>
            <family val="2"/>
          </rPr>
          <t>Per page 127, Stand. Spec. 2008</t>
        </r>
        <r>
          <rPr>
            <sz val="10"/>
            <rFont val="Tahoma"/>
            <family val="2"/>
          </rPr>
          <t xml:space="preserve">
</t>
        </r>
      </text>
    </comment>
    <comment ref="F15" authorId="1">
      <text>
        <r>
          <rPr>
            <b/>
            <sz val="10"/>
            <rFont val="Tahoma"/>
            <family val="2"/>
          </rPr>
          <t>Click drop down Arrow to the right to either add a new individual or select labor already entered. For Multiple Operators, please enter each operator separately</t>
        </r>
      </text>
    </comment>
  </commentList>
</comments>
</file>

<file path=xl/comments4.xml><?xml version="1.0" encoding="utf-8"?>
<comments xmlns="http://schemas.openxmlformats.org/spreadsheetml/2006/main">
  <authors>
    <author>Lenyne Hickson</author>
    <author>Employee</author>
  </authors>
  <commentList>
    <comment ref="J16" authorId="0">
      <text>
        <r>
          <rPr>
            <b/>
            <sz val="10"/>
            <rFont val="Tahoma"/>
            <family val="2"/>
          </rPr>
          <t xml:space="preserve">Enter the number of Hours Rental Equipment was used this day 
on Force Account.   However, if rental equipment was exclusive to the force account enter 1 hour and the invoice amount in Invoice Rate column.  In that scenario, you will enter the Hourly HOC on a separate line.
</t>
        </r>
      </text>
    </comment>
    <comment ref="K16" authorId="0">
      <text>
        <r>
          <rPr>
            <b/>
            <sz val="10"/>
            <rFont val="Tahoma"/>
            <family val="2"/>
          </rPr>
          <t xml:space="preserve">In cases where a piece of equipment to be used is rented or leased by the contractor from a third party exclusively for force account work, the contractor will be paid as follows:   [Rental Invoice X 1.10] + HOC.  If equipment was not exclusively rented for  force account the invoice rate shall be broken down to an hourly rate.
Useful Information:
176 Hours per Month
160 Hours per 4 Weeks
22 Days per Month
40 Hours per Week
8 Hours per Day
</t>
        </r>
      </text>
    </comment>
    <comment ref="N16" authorId="0">
      <text>
        <r>
          <rPr>
            <b/>
            <sz val="10"/>
            <rFont val="Tahoma"/>
            <family val="2"/>
          </rPr>
          <t>Markup does not apply to Hourly Operating Costs (HOC).</t>
        </r>
        <r>
          <rPr>
            <sz val="8"/>
            <rFont val="Tahoma"/>
            <family val="2"/>
          </rPr>
          <t xml:space="preserve">
</t>
        </r>
      </text>
    </comment>
    <comment ref="A14" authorId="1">
      <text>
        <r>
          <rPr>
            <b/>
            <sz val="10"/>
            <rFont val="Tahoma"/>
            <family val="2"/>
          </rPr>
          <t xml:space="preserve">In cases where a piece of equipment to be used is rented or leased by the contractor from a third party exclusively for force account work, the contractor will be paid as follows:
[Rental Invoice X 1.10] + HOC
The above formula includes a 10 percent markup of the rental invoice for all overhead and incidental costs for furnishing the equipment
Page 128, 2008 Stand. Spec.
</t>
        </r>
      </text>
    </comment>
    <comment ref="H16" authorId="1">
      <text>
        <r>
          <rPr>
            <b/>
            <sz val="10"/>
            <rFont val="Tahoma"/>
            <family val="2"/>
          </rPr>
          <t>Click drop down Arrow to the right to either add a new individual or select labor already entered. For Multiple Operators, please enter each operator separately</t>
        </r>
      </text>
    </comment>
  </commentList>
</comments>
</file>

<file path=xl/comments5.xml><?xml version="1.0" encoding="utf-8"?>
<comments xmlns="http://schemas.openxmlformats.org/spreadsheetml/2006/main">
  <authors>
    <author>Employee</author>
  </authors>
  <commentList>
    <comment ref="A35" authorId="0">
      <text>
        <r>
          <rPr>
            <b/>
            <sz val="10"/>
            <rFont val="Tahoma"/>
            <family val="2"/>
          </rPr>
          <t>Direct Charges shall only be reimbursed per the Special Provisions</t>
        </r>
        <r>
          <rPr>
            <sz val="10"/>
            <rFont val="Tahoma"/>
            <family val="2"/>
          </rPr>
          <t xml:space="preserve">
</t>
        </r>
      </text>
    </comment>
    <comment ref="A13" authorId="0">
      <text>
        <r>
          <rPr>
            <b/>
            <sz val="10"/>
            <rFont val="Tahoma"/>
            <family val="2"/>
          </rPr>
          <t xml:space="preserve">For all materials accepted by the Engineer and used in the work, the contractor will be paid the actual invoice cost of such materials including actual freight and express charges </t>
        </r>
        <r>
          <rPr>
            <b/>
            <u val="single"/>
            <sz val="10"/>
            <rFont val="Tahoma"/>
            <family val="2"/>
          </rPr>
          <t>less all offered or available discounts and rebates,</t>
        </r>
        <r>
          <rPr>
            <b/>
            <sz val="10"/>
            <rFont val="Tahoma"/>
            <family val="2"/>
          </rPr>
          <t xml:space="preserve"> not withstanding the fact that they may not have been taken by the contractor.
Page 126</t>
        </r>
      </text>
    </comment>
    <comment ref="J14" authorId="0">
      <text>
        <r>
          <rPr>
            <b/>
            <sz val="10"/>
            <rFont val="Tahoma"/>
            <family val="2"/>
          </rPr>
          <t>Enter Number of Units used on F.A. or 1 if L.Sum Invoice</t>
        </r>
      </text>
    </comment>
    <comment ref="J37" authorId="0">
      <text>
        <r>
          <rPr>
            <b/>
            <sz val="10"/>
            <rFont val="Tahoma"/>
            <family val="2"/>
          </rPr>
          <t>Enter Number of Units used on F.A. or 1 if L.Sum Invoice</t>
        </r>
      </text>
    </comment>
    <comment ref="L37" authorId="0">
      <text>
        <r>
          <rPr>
            <b/>
            <sz val="10"/>
            <rFont val="Tahoma"/>
            <family val="2"/>
          </rPr>
          <t>Enter Unit Cost.  
If L.Sum Invoice, Enter Amount Allowable for Reimbursement</t>
        </r>
      </text>
    </comment>
    <comment ref="L14" authorId="0">
      <text>
        <r>
          <rPr>
            <b/>
            <sz val="10"/>
            <rFont val="Tahoma"/>
            <family val="2"/>
          </rPr>
          <t xml:space="preserve">Enter Unit Cost.  
If L.Sum Invoice, Enter Amount Allowable for Reimbursement
</t>
        </r>
      </text>
    </comment>
  </commentList>
</comments>
</file>

<file path=xl/comments6.xml><?xml version="1.0" encoding="utf-8"?>
<comments xmlns="http://schemas.openxmlformats.org/spreadsheetml/2006/main">
  <authors>
    <author>Employee</author>
  </authors>
  <commentList>
    <comment ref="C5" authorId="0">
      <text>
        <r>
          <rPr>
            <b/>
            <sz val="10"/>
            <rFont val="Tahoma"/>
            <family val="2"/>
          </rPr>
          <t>Enter the Subcontractors Name performing Subcontract Work</t>
        </r>
        <r>
          <rPr>
            <b/>
            <sz val="8"/>
            <rFont val="Tahoma"/>
            <family val="2"/>
          </rPr>
          <t xml:space="preserve">
</t>
        </r>
      </text>
    </comment>
    <comment ref="C7" authorId="0">
      <text>
        <r>
          <rPr>
            <b/>
            <sz val="10"/>
            <rFont val="Tahoma"/>
            <family val="2"/>
          </rPr>
          <t xml:space="preserve">Enter Business Address for Subcontractor performing Subcontract Work
</t>
        </r>
        <r>
          <rPr>
            <sz val="8"/>
            <rFont val="Tahoma"/>
            <family val="2"/>
          </rPr>
          <t xml:space="preserve">
</t>
        </r>
      </text>
    </comment>
  </commentList>
</comments>
</file>

<file path=xl/comments7.xml><?xml version="1.0" encoding="utf-8"?>
<comments xmlns="http://schemas.openxmlformats.org/spreadsheetml/2006/main">
  <authors>
    <author>Lenyne Hickson</author>
    <author>Employee</author>
  </authors>
  <commentList>
    <comment ref="L15" authorId="0">
      <text>
        <r>
          <rPr>
            <b/>
            <sz val="10"/>
            <rFont val="Tahoma"/>
            <family val="2"/>
          </rPr>
          <t xml:space="preserve">OT = [(WR X 1.5) + FR] 
Page 125 2008 Stand. Spec.
</t>
        </r>
      </text>
    </comment>
    <comment ref="J15" authorId="1">
      <text>
        <r>
          <rPr>
            <b/>
            <sz val="10"/>
            <rFont val="Tahoma"/>
            <family val="2"/>
          </rPr>
          <t>RP = (WR + FR) X 1.5
Page 125, 2008 Stand. Spec.</t>
        </r>
      </text>
    </comment>
    <comment ref="O15" authorId="1">
      <text>
        <r>
          <rPr>
            <b/>
            <sz val="10"/>
            <rFont val="Tahoma"/>
            <family val="2"/>
          </rPr>
          <t>Subsistence and travel allowances paid to workers as required by collective bargaining agreements, or as approved by the ADOT Construction Group.  Rates for lodging, meals, and mileage shall not exceed the rates published by the State at the time of the FA work.  No MU will be allowed for profit or overhead
Page 126, 2008 Stand. Spec.</t>
        </r>
      </text>
    </comment>
    <comment ref="B15" authorId="1">
      <text>
        <r>
          <rPr>
            <b/>
            <sz val="8"/>
            <rFont val="Tahoma"/>
            <family val="2"/>
          </rPr>
          <t>Click drop down Arrow to the right to either add a new individual or select labor already entered.</t>
        </r>
      </text>
    </comment>
    <comment ref="D15" authorId="1">
      <text>
        <r>
          <rPr>
            <b/>
            <sz val="8"/>
            <rFont val="Tahoma"/>
            <family val="2"/>
          </rPr>
          <t>Classification will auto fill when labor is selected either by adding new individual or selecting an employee previously added</t>
        </r>
        <r>
          <rPr>
            <sz val="8"/>
            <rFont val="Tahoma"/>
            <family val="2"/>
          </rPr>
          <t xml:space="preserve">
</t>
        </r>
      </text>
    </comment>
    <comment ref="H15" authorId="1">
      <text>
        <r>
          <rPr>
            <b/>
            <sz val="8"/>
            <rFont val="Tahoma"/>
            <family val="2"/>
          </rPr>
          <t xml:space="preserve">Rate will auto fill when labor is selected either by adding new individual or selecting an employee previously added
</t>
        </r>
        <r>
          <rPr>
            <sz val="8"/>
            <rFont val="Tahoma"/>
            <family val="2"/>
          </rPr>
          <t xml:space="preserve">
</t>
        </r>
      </text>
    </comment>
    <comment ref="I15" authorId="1">
      <text>
        <r>
          <rPr>
            <b/>
            <sz val="8"/>
            <rFont val="Tahoma"/>
            <family val="2"/>
          </rPr>
          <t xml:space="preserve">Fringe will auto fill when labor is selected either by adding new individual or selecting an employee previously added
</t>
        </r>
        <r>
          <rPr>
            <sz val="8"/>
            <rFont val="Tahoma"/>
            <family val="2"/>
          </rPr>
          <t xml:space="preserve">
</t>
        </r>
      </text>
    </comment>
    <comment ref="F15" authorId="1">
      <text>
        <r>
          <rPr>
            <b/>
            <sz val="10"/>
            <rFont val="Tahoma"/>
            <family val="2"/>
          </rPr>
          <t>Enter the number of hours worked in this classification</t>
        </r>
      </text>
    </comment>
    <comment ref="G15" authorId="1">
      <text>
        <r>
          <rPr>
            <b/>
            <sz val="8"/>
            <rFont val="Tahoma"/>
            <family val="2"/>
          </rPr>
          <t>Enter the number of Overtime Hours worked this day in this classification.
Note:  Per US DOL Overtime Pay Requirements of the FLSA - Overtime pay will be reimbursed for hours in excess of 40 hours in a workweek.</t>
        </r>
        <r>
          <rPr>
            <sz val="8"/>
            <rFont val="Tahoma"/>
            <family val="2"/>
          </rPr>
          <t xml:space="preserve">
</t>
        </r>
      </text>
    </comment>
    <comment ref="A13" authorId="1">
      <text>
        <r>
          <rPr>
            <b/>
            <sz val="10"/>
            <rFont val="Tahoma"/>
            <family val="2"/>
          </rPr>
          <t>For all labor, including foreman in direct charge of specific operations, but excluding general superintendence, the contractor will be paid:
RP = (WR + FR) X 1.5
OT = [(WR X 1.5) + FR] X 1.5
Page 125, 2008 Stand. Spec.</t>
        </r>
      </text>
    </comment>
  </commentList>
</comments>
</file>

<file path=xl/comments8.xml><?xml version="1.0" encoding="utf-8"?>
<comments xmlns="http://schemas.openxmlformats.org/spreadsheetml/2006/main">
  <authors>
    <author>Lenyne Hickson</author>
    <author>Employee</author>
  </authors>
  <commentList>
    <comment ref="O15" authorId="0">
      <text>
        <r>
          <rPr>
            <b/>
            <sz val="10"/>
            <rFont val="Tahoma"/>
            <family val="2"/>
          </rPr>
          <t>HERR = F X [(1.15 X R)/176] + HOC
Page 126, 2008 Stand. Spec.</t>
        </r>
      </text>
    </comment>
    <comment ref="P15" authorId="0">
      <text>
        <r>
          <rPr>
            <b/>
            <sz val="10"/>
            <rFont val="Tahoma"/>
            <family val="2"/>
          </rPr>
          <t>SBR = F X (R/176) X 1/2
Payment for "stand-by" will be limited to not more than eight hours in a 24-hr day or 40 hrs in a normal week.
Page 127-128, 2008 Stand. Spec.</t>
        </r>
      </text>
    </comment>
    <comment ref="K15" authorId="1">
      <text>
        <r>
          <rPr>
            <b/>
            <sz val="10"/>
            <rFont val="Tahoma"/>
            <family val="2"/>
          </rPr>
          <t xml:space="preserve">Current Monthly Equipment Rate from Blue Book
Page 126, 2008 Stand. Spec.
</t>
        </r>
      </text>
    </comment>
    <comment ref="I15" authorId="1">
      <text>
        <r>
          <rPr>
            <b/>
            <sz val="10"/>
            <rFont val="Tahoma"/>
            <family val="2"/>
          </rPr>
          <t>Check box only if Owned Equipment is not available in the Blue Book AND a rate was NOT able to be provided by primedia.</t>
        </r>
      </text>
    </comment>
    <comment ref="G15" authorId="1">
      <text>
        <r>
          <rPr>
            <b/>
            <sz val="10"/>
            <rFont val="Tahoma"/>
            <family val="2"/>
          </rPr>
          <t>Enter the number of hours the equipment is operated.
Page 126, Stand. Spec. 2008</t>
        </r>
      </text>
    </comment>
    <comment ref="H15" authorId="1">
      <text>
        <r>
          <rPr>
            <b/>
            <sz val="8"/>
            <rFont val="Tahoma"/>
            <family val="2"/>
          </rPr>
          <t>Enter Number of hours equipment is in operational condition and is standing by with the Engineers approval
Per page 127, Stand. Spec. 2008</t>
        </r>
        <r>
          <rPr>
            <sz val="8"/>
            <rFont val="Tahoma"/>
            <family val="2"/>
          </rPr>
          <t xml:space="preserve">
</t>
        </r>
      </text>
    </comment>
    <comment ref="F15" authorId="1">
      <text>
        <r>
          <rPr>
            <b/>
            <sz val="10"/>
            <rFont val="Tahoma"/>
            <family val="2"/>
          </rPr>
          <t>Click drop down Arrow to the right to either add a new individual or select labor already entered. For Multiple Operators, please enter each operator separately</t>
        </r>
      </text>
    </comment>
    <comment ref="D15" authorId="1">
      <text>
        <r>
          <rPr>
            <b/>
            <sz val="10"/>
            <rFont val="Tahoma"/>
            <family val="2"/>
          </rPr>
          <t>Click the drop down Arrow to the right to either add New Equipment OR select  a piece of Equipment already entered.</t>
        </r>
        <r>
          <rPr>
            <sz val="8"/>
            <rFont val="Tahoma"/>
            <family val="2"/>
          </rPr>
          <t xml:space="preserve">
</t>
        </r>
      </text>
    </comment>
  </commentList>
</comments>
</file>

<file path=xl/comments9.xml><?xml version="1.0" encoding="utf-8"?>
<comments xmlns="http://schemas.openxmlformats.org/spreadsheetml/2006/main">
  <authors>
    <author>Lenyne Hickson</author>
    <author>Employee</author>
  </authors>
  <commentList>
    <comment ref="J16" authorId="0">
      <text>
        <r>
          <rPr>
            <b/>
            <sz val="10"/>
            <rFont val="Tahoma"/>
            <family val="2"/>
          </rPr>
          <t xml:space="preserve">Enter the number of Hours Rental Equipment was used this day 
on Force Account.   However, if rental equipment was exclusive to the force account enter 1 hour and the invoice amount in Invoice Rate column.  In that scenario, you will enter the Hourly HOC on a separate line.
</t>
        </r>
      </text>
    </comment>
    <comment ref="K16" authorId="0">
      <text>
        <r>
          <rPr>
            <b/>
            <sz val="10"/>
            <rFont val="Tahoma"/>
            <family val="2"/>
          </rPr>
          <t xml:space="preserve">In cases where a piece of equipment to be used is rented or leased by the contractor from a third party exclusively for force account work, the contractor will be paid as follows:   [Rental Invoice X 1.10] + HOC.  If equipment was not exclusively rented for  force account the invoice rate shall be broken down to an hourly rate.
Useful Information:
176 Hours per Month
160 Hours per 4 Weeks
22 Days per Month
40 Hours per Week
8 Hours per Day
</t>
        </r>
      </text>
    </comment>
    <comment ref="O16" authorId="0">
      <text>
        <r>
          <rPr>
            <b/>
            <sz val="10"/>
            <rFont val="Tahoma"/>
            <family val="2"/>
          </rPr>
          <t>No markup allowed on HOC</t>
        </r>
        <r>
          <rPr>
            <sz val="8"/>
            <rFont val="Tahoma"/>
            <family val="2"/>
          </rPr>
          <t xml:space="preserve">
</t>
        </r>
      </text>
    </comment>
    <comment ref="N16" authorId="0">
      <text>
        <r>
          <rPr>
            <b/>
            <sz val="10"/>
            <rFont val="Tahoma"/>
            <family val="2"/>
          </rPr>
          <t>Markup does not apply to Hourly Operating Costs (HOC).</t>
        </r>
        <r>
          <rPr>
            <sz val="8"/>
            <rFont val="Tahoma"/>
            <family val="2"/>
          </rPr>
          <t xml:space="preserve">
</t>
        </r>
      </text>
    </comment>
    <comment ref="A14" authorId="1">
      <text>
        <r>
          <rPr>
            <b/>
            <sz val="10"/>
            <rFont val="Tahoma"/>
            <family val="2"/>
          </rPr>
          <t xml:space="preserve">In cases where a piece of equipment to be used is rented or leased by the contractor from a third party exclusively for force account work, the contractor will be paid as follows:
[Rental Invoice X 1.10] + HOC
The above formula includes a 10 percent markup of the rental invoice for all overhead and incidental costs for furnishing the equipment
Page 128, 2008 Stand. Spec.
</t>
        </r>
      </text>
    </comment>
    <comment ref="H16" authorId="1">
      <text>
        <r>
          <rPr>
            <b/>
            <sz val="10"/>
            <rFont val="Tahoma"/>
            <family val="2"/>
          </rPr>
          <t>Click drop down Arrow to the right to either add a new individual or select labor already entered. For Multiple Operators, please enter each operator separately</t>
        </r>
      </text>
    </comment>
  </commentList>
</comments>
</file>

<file path=xl/sharedStrings.xml><?xml version="1.0" encoding="utf-8"?>
<sst xmlns="http://schemas.openxmlformats.org/spreadsheetml/2006/main" count="340" uniqueCount="129">
  <si>
    <t>Contractor Name:</t>
  </si>
  <si>
    <t>Contractor Address:</t>
  </si>
  <si>
    <t>Authorized Amount:</t>
  </si>
  <si>
    <t>Description</t>
  </si>
  <si>
    <t>Labor</t>
  </si>
  <si>
    <t>Equipment</t>
  </si>
  <si>
    <t>Subtotal</t>
  </si>
  <si>
    <t>Total</t>
  </si>
  <si>
    <t>Grand Total</t>
  </si>
  <si>
    <t>Approved for Payment</t>
  </si>
  <si>
    <t>Are all invoices for materials and rental equipment attached?</t>
  </si>
  <si>
    <t>Are certified payrolls attached?</t>
  </si>
  <si>
    <t>Name</t>
  </si>
  <si>
    <t>Classification</t>
  </si>
  <si>
    <t># of Units</t>
  </si>
  <si>
    <t>Desription</t>
  </si>
  <si>
    <t>Invoice Number</t>
  </si>
  <si>
    <t>Hours</t>
  </si>
  <si>
    <t>HOC</t>
  </si>
  <si>
    <t>Unit Cost</t>
  </si>
  <si>
    <t>Rate</t>
  </si>
  <si>
    <t>Fringe</t>
  </si>
  <si>
    <t>Reg Hrs</t>
  </si>
  <si>
    <t>OT Rate</t>
  </si>
  <si>
    <t>OT Total</t>
  </si>
  <si>
    <t>TOTAL</t>
  </si>
  <si>
    <t>Hourly Equip. Rental Rate (HERR)</t>
  </si>
  <si>
    <t>Hourly Operat. Cost (HOC)</t>
  </si>
  <si>
    <t>Vendor Name</t>
  </si>
  <si>
    <t>Invoice #</t>
  </si>
  <si>
    <t>Markup (10%)</t>
  </si>
  <si>
    <t>Reg Rate Total</t>
  </si>
  <si>
    <t>OT Hours</t>
  </si>
  <si>
    <t>Monthly RRBB           ( R)</t>
  </si>
  <si>
    <t>Hours Standby</t>
  </si>
  <si>
    <t>Hourly Standby Rate</t>
  </si>
  <si>
    <t>Reg Hours Total Pay</t>
  </si>
  <si>
    <t>Direct Charges</t>
  </si>
  <si>
    <t>Subtotal:</t>
  </si>
  <si>
    <t>Labor X .50 = Burden</t>
  </si>
  <si>
    <t>15% Mark-up</t>
  </si>
  <si>
    <t>5% Mark-up</t>
  </si>
  <si>
    <t>OUTSIDE RENTED EQUIPMENT</t>
  </si>
  <si>
    <t>Outside Rental Equipment</t>
  </si>
  <si>
    <t>Materials</t>
  </si>
  <si>
    <t xml:space="preserve">EQUIPMENT </t>
  </si>
  <si>
    <t>Date</t>
  </si>
  <si>
    <t>Subsistence</t>
  </si>
  <si>
    <t xml:space="preserve">LABOR </t>
  </si>
  <si>
    <t>Hours Used</t>
  </si>
  <si>
    <t>MATERIALS</t>
  </si>
  <si>
    <t>DIRECT CHARGES</t>
  </si>
  <si>
    <t>Labor plus Subsistence</t>
  </si>
  <si>
    <t xml:space="preserve">Date Prepared: </t>
  </si>
  <si>
    <t>Date Prepared</t>
  </si>
  <si>
    <t>Date Prepared:</t>
  </si>
  <si>
    <t>Grand Total Labor plus Subsistence</t>
  </si>
  <si>
    <t>Are all invoices for rental equipment, materials, and direct charges attached?</t>
  </si>
  <si>
    <t>Note: Rental Invoices for all Rental Equipment must be Attached</t>
  </si>
  <si>
    <r>
      <t xml:space="preserve">   </t>
    </r>
    <r>
      <rPr>
        <sz val="12"/>
        <color indexed="10"/>
        <rFont val="Times New Roman"/>
        <family val="1"/>
      </rPr>
      <t xml:space="preserve"> Note:  Reimbursement per Special Provisions  - Attach Invoices</t>
    </r>
  </si>
  <si>
    <r>
      <t xml:space="preserve"> </t>
    </r>
    <r>
      <rPr>
        <sz val="12"/>
        <color indexed="10"/>
        <rFont val="Times New Roman"/>
        <family val="1"/>
      </rPr>
      <t xml:space="preserve">   Note:  Must Attach Invoices -  Deduct Discounts and Taxes</t>
    </r>
  </si>
  <si>
    <r>
      <t xml:space="preserve">   </t>
    </r>
    <r>
      <rPr>
        <sz val="12"/>
        <color indexed="10"/>
        <rFont val="Times New Roman"/>
        <family val="1"/>
      </rPr>
      <t xml:space="preserve"> Note:  Must Attach Invoices -  Deduct Discounts and Taxes</t>
    </r>
  </si>
  <si>
    <r>
      <t xml:space="preserve">   </t>
    </r>
    <r>
      <rPr>
        <sz val="12"/>
        <color indexed="10"/>
        <rFont val="Times New Roman"/>
        <family val="1"/>
      </rPr>
      <t xml:space="preserve"> Note:   Reimbursement per Special Provisions  - Attach Invoices</t>
    </r>
  </si>
  <si>
    <t>Tax:</t>
  </si>
  <si>
    <t>Other Tax:</t>
  </si>
  <si>
    <t>Total:</t>
  </si>
  <si>
    <t xml:space="preserve"> </t>
  </si>
  <si>
    <t>Equipment No.</t>
  </si>
  <si>
    <t xml:space="preserve"> New Individual…</t>
  </si>
  <si>
    <t>No</t>
  </si>
  <si>
    <t xml:space="preserve"> New Equipment…</t>
  </si>
  <si>
    <t>Payroll No:</t>
  </si>
  <si>
    <t>ADOT Representative Making Payment, Date</t>
  </si>
  <si>
    <t>Contractor Authorized Signature, Date</t>
  </si>
  <si>
    <t>ADOT Resident Engineer, Date</t>
  </si>
  <si>
    <t>ADOT Construction Org No:</t>
  </si>
  <si>
    <t>Contractor Project No:</t>
  </si>
  <si>
    <t>Subcontractor's Project No:</t>
  </si>
  <si>
    <t>Attach Blue Book Rate Sheet for each piece of equipment - Rate Effective Dates: (Always Use Current Rate)</t>
  </si>
  <si>
    <t>Hourly 15% Markup</t>
  </si>
  <si>
    <t>ADOT Field Reports Approved, Date</t>
  </si>
  <si>
    <t>No.</t>
  </si>
  <si>
    <t>Check Box only if Monthly Rate was Negotiated</t>
  </si>
  <si>
    <t>Hours Stand-by</t>
  </si>
  <si>
    <t xml:space="preserve"> Hourly RRBB</t>
  </si>
  <si>
    <t>Monthly RRBB</t>
  </si>
  <si>
    <t xml:space="preserve">Hourly RRBB </t>
  </si>
  <si>
    <t>PRIME CONTRACTOR</t>
  </si>
  <si>
    <t>SUBCONTRACTOR</t>
  </si>
  <si>
    <t>Regular Total Rate</t>
  </si>
  <si>
    <t>Regular Hours Total Pay</t>
  </si>
  <si>
    <t>OT Total Rate</t>
  </si>
  <si>
    <t>Prepared by:</t>
  </si>
  <si>
    <t>Section No:</t>
  </si>
  <si>
    <t>Tracs No:</t>
  </si>
  <si>
    <t>Project No:</t>
  </si>
  <si>
    <t>Item / F.A. No.:</t>
  </si>
  <si>
    <t>F.A. Description:</t>
  </si>
  <si>
    <t>Detail No:</t>
  </si>
  <si>
    <t>Period Worked:</t>
  </si>
  <si>
    <t>F.A. / Item No:</t>
  </si>
  <si>
    <t>Period Worked</t>
  </si>
  <si>
    <t>F. A. Description:</t>
  </si>
  <si>
    <t>Note: Attach Blue Book Rate Sheet for each piece of equipment - Rate Effective Dates: (Date Equipment was Used)</t>
  </si>
  <si>
    <t>If a piece of equipment was not listed in Rental Rate Blue Book AND a cost was not provided by EquipmentWatch rental rates shall be agreed to in writing per Stand. Spec. 109.04(D)(3) (Attach copy of written agreement)</t>
  </si>
  <si>
    <t>PRIME CONTRACTOR FORCE ACCOUNT WEEKLY DETAIL SUMMARY SHEET</t>
  </si>
  <si>
    <t>PRIME CONTRACTOR FORCE ACCOUNT WEEKLY DETAIL SHEET - LABOR</t>
  </si>
  <si>
    <t>CONTRACTOR FORCE ACCOUNT WEEKLY DETAIL SHEET - EQUIPMENT</t>
  </si>
  <si>
    <t>PRIME CONTRACTOR FORCE ACCOUNT WEEKLY DETAIL SHEET - MATERIAL &amp; DIRECT CHARGES</t>
  </si>
  <si>
    <t>SUBCONTRACTOR FORCE ACCOUNT WEEKLY DETAIL SUMMARY SHEET</t>
  </si>
  <si>
    <t>SUBCONTRACTOR FORCE ACCOUNT  WEEKLY DETAIL SHEET - LABOR</t>
  </si>
  <si>
    <t>SUBCONTRACTOR FORCE ACCOUNT WEEKLY DETAIL SHEET - EQUIPMENT</t>
  </si>
  <si>
    <t>SUBCONTRACTOR FORCE ACCOUNT WEEKLY DETAIL SHEET - OUTSIDE RENTED EQUIPMENT</t>
  </si>
  <si>
    <t>SUBCONTRACTOR FORCE ACCOUNT WEEKLY DETAIL SHEET - MATERIAL &amp; DIRECT CHARGES</t>
  </si>
  <si>
    <t xml:space="preserve">Note: Certified payrolls required for FA and non-FA projects - If project is on LCP Tracker Submit Weekly Certified Payroll Reporting Form </t>
  </si>
  <si>
    <t>Attach Statement of Compliance and pages from the payroll showing employees that worked on the Force Account.</t>
  </si>
  <si>
    <t>Invoice Rate</t>
  </si>
  <si>
    <t>Hourly Operate. Cost (HOC)</t>
  </si>
  <si>
    <t>Total Material:</t>
  </si>
  <si>
    <t>Total Dir. Charge:</t>
  </si>
  <si>
    <t xml:space="preserve"> 5% Prime Markup on Subcontractor</t>
  </si>
  <si>
    <t>Subcontract Work</t>
  </si>
  <si>
    <t>Operator</t>
  </si>
  <si>
    <t>N/A</t>
  </si>
  <si>
    <t xml:space="preserve"> N/A</t>
  </si>
  <si>
    <t xml:space="preserve"> N/A </t>
  </si>
  <si>
    <t>CONTRACTOR FORCE ACCOUNT WEEKLY DETAIL SHEET - OUTSIDE RENTED EQUIPMENT</t>
  </si>
  <si>
    <t>FORM REVISED 3/3/15</t>
  </si>
  <si>
    <t>50% Markup</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</si>
</sst>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Bond &quot;0.00%"/>
    <numFmt numFmtId="166" formatCode="&quot;Sales and Use Tax &quot;0.00%&quot; x0.65&quot;"/>
    <numFmt numFmtId="167" formatCode="&quot;Labor Burden x&quot;\ 0.00&quot;:&quot;"/>
    <numFmt numFmtId="168" formatCode="m/d/yy;@"/>
    <numFmt numFmtId="169" formatCode="mm/dd/yy;@"/>
    <numFmt numFmtId="170" formatCode="&quot;Reservation Tax &quot;0.00%&quot;&quot;"/>
    <numFmt numFmtId="171" formatCode="0.000"/>
    <numFmt numFmtId="172" formatCode="[$-409]dddd\,\ mmmm\ dd\,\ yyyy"/>
  </numFmts>
  <fonts count="89">
    <font>
      <sz val="10"/>
      <name val="Arial"/>
      <family val="0"/>
    </font>
    <font>
      <sz val="11"/>
      <color indexed="8"/>
      <name val="Calibri"/>
      <family val="2"/>
    </font>
    <font>
      <sz val="8"/>
      <name val="Tahoma"/>
      <family val="2"/>
    </font>
    <font>
      <b/>
      <sz val="11"/>
      <name val="Arial"/>
      <family val="2"/>
    </font>
    <font>
      <b/>
      <i/>
      <sz val="10"/>
      <name val="Times New Roman"/>
      <family val="1"/>
    </font>
    <font>
      <sz val="10"/>
      <name val="Times New Roman"/>
      <family val="1"/>
    </font>
    <font>
      <sz val="11"/>
      <name val="Arial"/>
      <family val="2"/>
    </font>
    <font>
      <b/>
      <i/>
      <sz val="11"/>
      <name val="Times New Roman"/>
      <family val="1"/>
    </font>
    <font>
      <i/>
      <sz val="11"/>
      <name val="Times New Roman"/>
      <family val="1"/>
    </font>
    <font>
      <sz val="11"/>
      <name val="Times New Roman"/>
      <family val="1"/>
    </font>
    <font>
      <b/>
      <sz val="12"/>
      <name val="Times New Roman"/>
      <family val="1"/>
    </font>
    <font>
      <sz val="12"/>
      <name val="Arial"/>
      <family val="2"/>
    </font>
    <font>
      <b/>
      <i/>
      <sz val="12"/>
      <name val="Times New Roman"/>
      <family val="1"/>
    </font>
    <font>
      <sz val="12"/>
      <name val="Times New Roman"/>
      <family val="1"/>
    </font>
    <font>
      <b/>
      <sz val="12"/>
      <name val="Arial"/>
      <family val="2"/>
    </font>
    <font>
      <b/>
      <i/>
      <u val="single"/>
      <sz val="20"/>
      <name val="Arial"/>
      <family val="2"/>
    </font>
    <font>
      <b/>
      <sz val="14"/>
      <name val="Times New Roman"/>
      <family val="1"/>
    </font>
    <font>
      <sz val="14"/>
      <name val="Times New Roman"/>
      <family val="1"/>
    </font>
    <font>
      <b/>
      <i/>
      <sz val="14"/>
      <name val="Times New Roman"/>
      <family val="1"/>
    </font>
    <font>
      <b/>
      <sz val="14"/>
      <name val="Arial"/>
      <family val="2"/>
    </font>
    <font>
      <b/>
      <u val="single"/>
      <sz val="14"/>
      <name val="Arial"/>
      <family val="2"/>
    </font>
    <font>
      <sz val="14"/>
      <name val="Arial"/>
      <family val="2"/>
    </font>
    <font>
      <i/>
      <sz val="12"/>
      <name val="Times New Roman"/>
      <family val="1"/>
    </font>
    <font>
      <b/>
      <sz val="11"/>
      <name val="Times New Roman"/>
      <family val="1"/>
    </font>
    <font>
      <sz val="10"/>
      <name val="Tahoma"/>
      <family val="2"/>
    </font>
    <font>
      <b/>
      <u val="single"/>
      <sz val="12"/>
      <name val="Times New Roman"/>
      <family val="1"/>
    </font>
    <font>
      <u val="single"/>
      <sz val="10"/>
      <name val="Arial"/>
      <family val="2"/>
    </font>
    <font>
      <b/>
      <u val="single"/>
      <sz val="12"/>
      <name val="Arial"/>
      <family val="2"/>
    </font>
    <font>
      <sz val="10"/>
      <color indexed="10"/>
      <name val="Arial"/>
      <family val="2"/>
    </font>
    <font>
      <sz val="12"/>
      <color indexed="10"/>
      <name val="Times New Roman"/>
      <family val="1"/>
    </font>
    <font>
      <sz val="16"/>
      <name val="Times New Roman"/>
      <family val="1"/>
    </font>
    <font>
      <sz val="16"/>
      <color indexed="10"/>
      <name val="Times New Roman"/>
      <family val="1"/>
    </font>
    <font>
      <i/>
      <sz val="16"/>
      <color indexed="10"/>
      <name val="Times New Roman"/>
      <family val="1"/>
    </font>
    <font>
      <i/>
      <sz val="16"/>
      <name val="Times New Roman"/>
      <family val="1"/>
    </font>
    <font>
      <sz val="16"/>
      <name val="Arial"/>
      <family val="2"/>
    </font>
    <font>
      <i/>
      <sz val="14"/>
      <name val="Times New Roman"/>
      <family val="1"/>
    </font>
    <font>
      <sz val="16"/>
      <color indexed="10"/>
      <name val="Arial"/>
      <family val="2"/>
    </font>
    <font>
      <b/>
      <sz val="11"/>
      <name val="Tahoma"/>
      <family val="2"/>
    </font>
    <font>
      <i/>
      <sz val="14"/>
      <color indexed="10"/>
      <name val="Times New Roman"/>
      <family val="1"/>
    </font>
    <font>
      <b/>
      <sz val="10"/>
      <name val="Tahoma"/>
      <family val="2"/>
    </font>
    <font>
      <b/>
      <u val="single"/>
      <sz val="10"/>
      <name val="Tahoma"/>
      <family val="2"/>
    </font>
    <font>
      <sz val="8"/>
      <name val="Arial"/>
      <family val="2"/>
    </font>
    <font>
      <b/>
      <sz val="10"/>
      <name val="Arial"/>
      <family val="2"/>
    </font>
    <font>
      <b/>
      <sz val="14"/>
      <color indexed="53"/>
      <name val="Arial"/>
      <family val="2"/>
    </font>
    <font>
      <sz val="10"/>
      <color indexed="9"/>
      <name val="Arial"/>
      <family val="2"/>
    </font>
    <font>
      <b/>
      <i/>
      <sz val="10"/>
      <name val="Arial"/>
      <family val="2"/>
    </font>
    <font>
      <sz val="11"/>
      <color indexed="9"/>
      <name val="Arial"/>
      <family val="2"/>
    </font>
    <font>
      <b/>
      <sz val="8"/>
      <name val="Tahoma"/>
      <family val="2"/>
    </font>
    <font>
      <i/>
      <sz val="12"/>
      <name val="Arial"/>
      <family val="2"/>
    </font>
    <font>
      <b/>
      <i/>
      <u val="single"/>
      <sz val="18"/>
      <name val="Arial"/>
      <family val="2"/>
    </font>
    <font>
      <sz val="11"/>
      <color indexed="10"/>
      <name val="Arial"/>
      <family val="2"/>
    </font>
    <font>
      <b/>
      <sz val="12"/>
      <color indexed="10"/>
      <name val="Arial"/>
      <family val="2"/>
    </font>
    <font>
      <b/>
      <i/>
      <u val="single"/>
      <sz val="20"/>
      <name val="Times New Roman"/>
      <family val="1"/>
    </font>
    <font>
      <sz val="10"/>
      <color indexed="10"/>
      <name val="Times New Roman"/>
      <family val="1"/>
    </font>
    <font>
      <u val="single"/>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3"/>
        <bgColor indexed="64"/>
      </patternFill>
    </fill>
    <fill>
      <patternFill patternType="solid">
        <fgColor indexed="9"/>
        <bgColor indexed="64"/>
      </patternFill>
    </fill>
    <fill>
      <patternFill patternType="solid">
        <fgColor indexed="41"/>
        <bgColor indexed="64"/>
      </patternFill>
    </fill>
  </fills>
  <borders count="7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double"/>
      <bottom/>
    </border>
    <border>
      <left style="hair"/>
      <right/>
      <top style="hair"/>
      <bottom style="hair"/>
    </border>
    <border>
      <left/>
      <right/>
      <top/>
      <bottom style="thin"/>
    </border>
    <border>
      <left/>
      <right/>
      <top/>
      <bottom style="hair"/>
    </border>
    <border>
      <left/>
      <right/>
      <top style="thin"/>
      <bottom/>
    </border>
    <border>
      <left/>
      <right style="thin"/>
      <top style="thin"/>
      <bottom/>
    </border>
    <border>
      <left/>
      <right style="thin"/>
      <top/>
      <bottom style="thin"/>
    </border>
    <border>
      <left/>
      <right/>
      <top style="hair"/>
      <bottom style="hair"/>
    </border>
    <border>
      <left/>
      <right/>
      <top style="hair"/>
      <bottom/>
    </border>
    <border>
      <left/>
      <right style="thin"/>
      <top/>
      <bottom/>
    </border>
    <border>
      <left style="medium"/>
      <right/>
      <top style="thin"/>
      <bottom style="thin"/>
    </border>
    <border>
      <left/>
      <right/>
      <top style="thin"/>
      <bottom style="thin"/>
    </border>
    <border>
      <left/>
      <right style="thin"/>
      <top style="thin"/>
      <bottom style="thin"/>
    </border>
    <border>
      <left style="medium"/>
      <right/>
      <top style="thin"/>
      <bottom/>
    </border>
    <border>
      <left style="thin"/>
      <right/>
      <top style="thin"/>
      <bottom/>
    </border>
    <border>
      <left style="thin"/>
      <right/>
      <top/>
      <bottom/>
    </border>
    <border>
      <left style="hair"/>
      <right style="hair"/>
      <top/>
      <bottom/>
    </border>
    <border>
      <left/>
      <right/>
      <top/>
      <bottom style="double"/>
    </border>
    <border>
      <left/>
      <right style="hair"/>
      <top/>
      <bottom style="double"/>
    </border>
    <border>
      <left style="hair"/>
      <right/>
      <top/>
      <bottom style="double"/>
    </border>
    <border>
      <left style="thin"/>
      <right/>
      <top/>
      <bottom style="thin"/>
    </border>
    <border>
      <left/>
      <right/>
      <top/>
      <bottom style="thick"/>
    </border>
    <border>
      <left/>
      <right/>
      <top style="thick"/>
      <bottom/>
    </border>
    <border>
      <left style="thin"/>
      <right/>
      <top style="double"/>
      <bottom/>
    </border>
    <border>
      <left/>
      <right style="thin"/>
      <top style="double"/>
      <bottom/>
    </border>
    <border>
      <left style="medium"/>
      <right/>
      <top/>
      <bottom/>
    </border>
    <border>
      <left/>
      <right style="medium"/>
      <top/>
      <bottom/>
    </border>
    <border>
      <left style="medium"/>
      <right style="medium"/>
      <top style="medium"/>
      <bottom style="double"/>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thin"/>
      <bottom style="thin"/>
    </border>
    <border>
      <left style="thin"/>
      <right/>
      <top style="thin"/>
      <bottom style="thin"/>
    </border>
    <border>
      <left>
        <color indexed="63"/>
      </left>
      <right style="medium"/>
      <top style="medium"/>
      <bottom style="double"/>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medium"/>
      <top style="double"/>
      <bottom/>
    </border>
    <border>
      <left/>
      <right style="medium"/>
      <top style="double"/>
      <bottom/>
    </border>
    <border>
      <left style="medium"/>
      <right style="medium"/>
      <top/>
      <bottom>
        <color indexed="63"/>
      </bottom>
    </border>
    <border>
      <left style="hair"/>
      <right/>
      <top style="hair"/>
      <bottom style="double"/>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top style="double"/>
      <bottom style="thin"/>
    </border>
    <border>
      <left style="thin"/>
      <right>
        <color indexed="63"/>
      </right>
      <top style="double"/>
      <bottom style="thin"/>
    </border>
    <border>
      <left style="thin"/>
      <right style="medium"/>
      <top style="double"/>
      <bottom style="thin"/>
    </border>
    <border>
      <left/>
      <right style="medium"/>
      <top/>
      <bottom style="double"/>
    </border>
    <border>
      <left style="thin"/>
      <right/>
      <top style="medium"/>
      <bottom style="thin"/>
    </border>
    <border>
      <left/>
      <right/>
      <top style="medium"/>
      <bottom style="thin"/>
    </border>
    <border>
      <left/>
      <right style="medium"/>
      <top style="medium"/>
      <bottom style="thin"/>
    </border>
    <border>
      <left/>
      <right style="medium"/>
      <top style="thin"/>
      <bottom style="thin"/>
    </border>
    <border>
      <left/>
      <right style="medium"/>
      <top style="thin"/>
      <bottom/>
    </border>
    <border>
      <left/>
      <right/>
      <top style="medium"/>
      <bottom/>
    </border>
    <border>
      <left style="medium"/>
      <right/>
      <top style="medium"/>
      <bottom style="medium"/>
    </border>
    <border>
      <left/>
      <right/>
      <top style="medium"/>
      <bottom style="medium"/>
    </border>
    <border>
      <left/>
      <right style="thin"/>
      <top style="medium"/>
      <bottom style="medium"/>
    </border>
    <border>
      <left style="medium"/>
      <right/>
      <top style="thin"/>
      <bottom style="medium"/>
    </border>
    <border>
      <left/>
      <right/>
      <top style="thin"/>
      <bottom style="medium"/>
    </border>
    <border>
      <left/>
      <right style="thin"/>
      <top style="thin"/>
      <bottom style="medium"/>
    </border>
    <border>
      <left style="medium"/>
      <right/>
      <top style="medium"/>
      <bottom style="thin"/>
    </border>
    <border>
      <left/>
      <right style="thin"/>
      <top style="medium"/>
      <bottom style="thin"/>
    </border>
    <border>
      <left style="thin"/>
      <right/>
      <top style="medium"/>
      <bottom style="medium"/>
    </border>
    <border>
      <left/>
      <right style="medium"/>
      <top style="medium"/>
      <bottom style="medium"/>
    </border>
    <border>
      <left/>
      <right style="hair"/>
      <top style="hair"/>
      <bottom style="hair"/>
    </border>
    <border>
      <left/>
      <right/>
      <top/>
      <bottom style="dotted"/>
    </border>
    <border>
      <left/>
      <right style="hair"/>
      <top/>
      <bottom style="dotted"/>
    </border>
    <border>
      <left/>
      <right style="hair"/>
      <top style="hair"/>
      <bottom style="double"/>
    </border>
    <border>
      <left/>
      <right/>
      <top style="hair"/>
      <bottom style="double"/>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0"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3" fillId="25" borderId="0" applyNumberFormat="0" applyBorder="0" applyAlignment="0" applyProtection="0"/>
    <xf numFmtId="0" fontId="74" fillId="26" borderId="1" applyNumberFormat="0" applyAlignment="0" applyProtection="0"/>
    <xf numFmtId="0" fontId="75"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6" fillId="0" borderId="0" applyNumberFormat="0" applyFill="0" applyBorder="0" applyAlignment="0" applyProtection="0"/>
    <xf numFmtId="0" fontId="77" fillId="28" borderId="0" applyNumberFormat="0" applyBorder="0" applyAlignment="0" applyProtection="0"/>
    <xf numFmtId="0" fontId="78" fillId="0" borderId="3" applyNumberFormat="0" applyFill="0" applyAlignment="0" applyProtection="0"/>
    <xf numFmtId="0" fontId="79" fillId="0" borderId="4" applyNumberFormat="0" applyFill="0" applyAlignment="0" applyProtection="0"/>
    <xf numFmtId="0" fontId="80" fillId="0" borderId="5" applyNumberFormat="0" applyFill="0" applyAlignment="0" applyProtection="0"/>
    <xf numFmtId="0" fontId="80" fillId="0" borderId="0" applyNumberFormat="0" applyFill="0" applyBorder="0" applyAlignment="0" applyProtection="0"/>
    <xf numFmtId="0" fontId="81" fillId="29" borderId="1" applyNumberFormat="0" applyAlignment="0" applyProtection="0"/>
    <xf numFmtId="0" fontId="82" fillId="0" borderId="6" applyNumberFormat="0" applyFill="0" applyAlignment="0" applyProtection="0"/>
    <xf numFmtId="0" fontId="83" fillId="30" borderId="0" applyNumberFormat="0" applyBorder="0" applyAlignment="0" applyProtection="0"/>
    <xf numFmtId="0" fontId="0" fillId="31" borderId="7" applyNumberFormat="0" applyFont="0" applyAlignment="0" applyProtection="0"/>
    <xf numFmtId="0" fontId="84" fillId="26" borderId="8" applyNumberFormat="0" applyAlignment="0" applyProtection="0"/>
    <xf numFmtId="9" fontId="0" fillId="0" borderId="0" applyFont="0" applyFill="0" applyBorder="0" applyAlignment="0" applyProtection="0"/>
    <xf numFmtId="0" fontId="85" fillId="0" borderId="0" applyNumberFormat="0" applyFill="0" applyBorder="0" applyAlignment="0" applyProtection="0"/>
    <xf numFmtId="0" fontId="86" fillId="0" borderId="9" applyNumberFormat="0" applyFill="0" applyAlignment="0" applyProtection="0"/>
    <xf numFmtId="0" fontId="87" fillId="0" borderId="0" applyNumberFormat="0" applyFill="0" applyBorder="0" applyAlignment="0" applyProtection="0"/>
  </cellStyleXfs>
  <cellXfs count="513">
    <xf numFmtId="0" fontId="0" fillId="0" borderId="0" xfId="0" applyAlignment="1">
      <alignment/>
    </xf>
    <xf numFmtId="0" fontId="0" fillId="0" borderId="0" xfId="0" applyAlignment="1" applyProtection="1">
      <alignment/>
      <protection/>
    </xf>
    <xf numFmtId="0" fontId="0" fillId="0" borderId="0" xfId="0" applyBorder="1" applyAlignment="1" applyProtection="1">
      <alignment/>
      <protection/>
    </xf>
    <xf numFmtId="0" fontId="9" fillId="0" borderId="0" xfId="0" applyFont="1" applyAlignment="1" applyProtection="1">
      <alignment/>
      <protection/>
    </xf>
    <xf numFmtId="164" fontId="8" fillId="0" borderId="0" xfId="0" applyNumberFormat="1" applyFont="1" applyAlignment="1" applyProtection="1">
      <alignment horizontal="center"/>
      <protection/>
    </xf>
    <xf numFmtId="0" fontId="7" fillId="0" borderId="0" xfId="0" applyFont="1" applyAlignment="1" applyProtection="1">
      <alignment horizontal="right"/>
      <protection/>
    </xf>
    <xf numFmtId="0" fontId="9" fillId="0" borderId="10" xfId="0" applyFont="1" applyBorder="1" applyAlignment="1" applyProtection="1">
      <alignment/>
      <protection/>
    </xf>
    <xf numFmtId="0" fontId="13" fillId="0" borderId="0" xfId="0" applyFont="1" applyAlignment="1" applyProtection="1">
      <alignment horizontal="right"/>
      <protection/>
    </xf>
    <xf numFmtId="0" fontId="9" fillId="0" borderId="0" xfId="0" applyFont="1" applyBorder="1" applyAlignment="1" applyProtection="1">
      <alignment/>
      <protection/>
    </xf>
    <xf numFmtId="0" fontId="7" fillId="0" borderId="0" xfId="0" applyFont="1" applyBorder="1" applyAlignment="1" applyProtection="1">
      <alignment/>
      <protection/>
    </xf>
    <xf numFmtId="0" fontId="8" fillId="0" borderId="0" xfId="0" applyFont="1" applyBorder="1" applyAlignment="1" applyProtection="1">
      <alignment horizontal="left" vertical="center"/>
      <protection/>
    </xf>
    <xf numFmtId="0" fontId="13" fillId="0" borderId="0" xfId="0" applyFont="1" applyAlignment="1" applyProtection="1">
      <alignment/>
      <protection/>
    </xf>
    <xf numFmtId="0" fontId="12" fillId="0" borderId="0" xfId="0" applyFont="1" applyAlignment="1" applyProtection="1">
      <alignment/>
      <protection/>
    </xf>
    <xf numFmtId="0" fontId="12" fillId="0" borderId="0" xfId="0" applyFont="1" applyAlignment="1" applyProtection="1">
      <alignment horizontal="left"/>
      <protection/>
    </xf>
    <xf numFmtId="0" fontId="12" fillId="0" borderId="0" xfId="0" applyFont="1" applyAlignment="1" applyProtection="1">
      <alignment horizontal="center"/>
      <protection/>
    </xf>
    <xf numFmtId="17" fontId="3" fillId="0" borderId="0" xfId="0" applyNumberFormat="1" applyFont="1" applyAlignment="1" applyProtection="1">
      <alignment horizontal="center" vertical="center"/>
      <protection/>
    </xf>
    <xf numFmtId="0" fontId="0" fillId="0" borderId="0" xfId="0" applyAlignment="1" applyProtection="1">
      <alignment horizontal="right"/>
      <protection/>
    </xf>
    <xf numFmtId="44" fontId="6" fillId="0" borderId="11" xfId="44" applyFont="1" applyBorder="1" applyAlignment="1" applyProtection="1">
      <alignment horizontal="right"/>
      <protection/>
    </xf>
    <xf numFmtId="167" fontId="11" fillId="0" borderId="0" xfId="0" applyNumberFormat="1" applyFont="1" applyBorder="1" applyAlignment="1" applyProtection="1">
      <alignment horizontal="right"/>
      <protection/>
    </xf>
    <xf numFmtId="43" fontId="6" fillId="0" borderId="11" xfId="42" applyFont="1" applyBorder="1" applyAlignment="1" applyProtection="1">
      <alignment horizontal="right"/>
      <protection/>
    </xf>
    <xf numFmtId="0" fontId="0" fillId="0" borderId="12" xfId="0" applyBorder="1" applyAlignment="1" applyProtection="1">
      <alignment/>
      <protection/>
    </xf>
    <xf numFmtId="44" fontId="14" fillId="0" borderId="0" xfId="44" applyFont="1" applyBorder="1" applyAlignment="1" applyProtection="1">
      <alignment horizontal="right"/>
      <protection/>
    </xf>
    <xf numFmtId="43" fontId="6" fillId="0" borderId="0" xfId="42" applyFont="1" applyBorder="1" applyAlignment="1" applyProtection="1">
      <alignment horizontal="right"/>
      <protection/>
    </xf>
    <xf numFmtId="164" fontId="6" fillId="0" borderId="0" xfId="0" applyNumberFormat="1" applyFont="1" applyBorder="1" applyAlignment="1" applyProtection="1">
      <alignment horizontal="right"/>
      <protection/>
    </xf>
    <xf numFmtId="0" fontId="25" fillId="32" borderId="10" xfId="0" applyFont="1" applyFill="1" applyBorder="1" applyAlignment="1" applyProtection="1">
      <alignment horizontal="left"/>
      <protection/>
    </xf>
    <xf numFmtId="0" fontId="10" fillId="32" borderId="12" xfId="0" applyFont="1" applyFill="1" applyBorder="1" applyAlignment="1" applyProtection="1">
      <alignment horizontal="left"/>
      <protection/>
    </xf>
    <xf numFmtId="0" fontId="0" fillId="0" borderId="13" xfId="0" applyBorder="1" applyAlignment="1" applyProtection="1">
      <alignment/>
      <protection/>
    </xf>
    <xf numFmtId="14" fontId="14" fillId="0" borderId="0" xfId="0" applyNumberFormat="1" applyFont="1" applyAlignment="1" applyProtection="1">
      <alignment/>
      <protection/>
    </xf>
    <xf numFmtId="0" fontId="10" fillId="0" borderId="14" xfId="0" applyFont="1" applyBorder="1" applyAlignment="1" applyProtection="1">
      <alignment horizontal="center" vertical="center" wrapText="1"/>
      <protection/>
    </xf>
    <xf numFmtId="0" fontId="10" fillId="0" borderId="14" xfId="0" applyFont="1" applyBorder="1" applyAlignment="1" applyProtection="1">
      <alignment horizontal="center" vertical="center"/>
      <protection/>
    </xf>
    <xf numFmtId="164" fontId="10" fillId="0" borderId="14" xfId="0" applyNumberFormat="1" applyFont="1" applyBorder="1" applyAlignment="1" applyProtection="1">
      <alignment horizontal="center" vertical="center" wrapText="1"/>
      <protection/>
    </xf>
    <xf numFmtId="164" fontId="23" fillId="0" borderId="14" xfId="0" applyNumberFormat="1" applyFont="1" applyBorder="1" applyAlignment="1" applyProtection="1">
      <alignment horizontal="center" vertical="center" wrapText="1"/>
      <protection/>
    </xf>
    <xf numFmtId="0" fontId="10" fillId="0" borderId="15" xfId="0" applyFont="1" applyBorder="1" applyAlignment="1" applyProtection="1">
      <alignment horizontal="center" vertical="center" wrapText="1"/>
      <protection/>
    </xf>
    <xf numFmtId="0" fontId="0" fillId="0" borderId="0" xfId="0" applyBorder="1" applyAlignment="1" applyProtection="1">
      <alignment horizontal="right"/>
      <protection/>
    </xf>
    <xf numFmtId="0" fontId="12" fillId="0" borderId="0" xfId="0" applyFont="1" applyAlignment="1" applyProtection="1">
      <alignment/>
      <protection/>
    </xf>
    <xf numFmtId="44" fontId="6" fillId="0" borderId="0" xfId="44" applyFont="1" applyBorder="1" applyAlignment="1" applyProtection="1">
      <alignment horizontal="center"/>
      <protection/>
    </xf>
    <xf numFmtId="44" fontId="6" fillId="0" borderId="0" xfId="44" applyFont="1" applyBorder="1" applyAlignment="1" applyProtection="1">
      <alignment horizontal="right"/>
      <protection/>
    </xf>
    <xf numFmtId="0" fontId="10" fillId="0" borderId="14" xfId="0" applyFont="1" applyBorder="1" applyAlignment="1" applyProtection="1">
      <alignment horizontal="center" wrapText="1"/>
      <protection/>
    </xf>
    <xf numFmtId="0" fontId="14" fillId="0" borderId="14" xfId="0" applyFont="1" applyBorder="1" applyAlignment="1" applyProtection="1">
      <alignment horizontal="center" vertical="center" wrapText="1"/>
      <protection/>
    </xf>
    <xf numFmtId="44" fontId="6" fillId="0" borderId="14" xfId="44" applyFont="1" applyBorder="1" applyAlignment="1" applyProtection="1">
      <alignment horizontal="center"/>
      <protection/>
    </xf>
    <xf numFmtId="44" fontId="6" fillId="0" borderId="14" xfId="44" applyFont="1" applyBorder="1" applyAlignment="1" applyProtection="1">
      <alignment horizontal="right"/>
      <protection/>
    </xf>
    <xf numFmtId="164" fontId="6" fillId="0" borderId="16" xfId="0" applyNumberFormat="1" applyFont="1" applyBorder="1" applyAlignment="1" applyProtection="1">
      <alignment horizontal="right"/>
      <protection/>
    </xf>
    <xf numFmtId="0" fontId="25" fillId="0" borderId="10" xfId="0" applyFont="1" applyFill="1" applyBorder="1" applyAlignment="1" applyProtection="1">
      <alignment horizontal="left"/>
      <protection/>
    </xf>
    <xf numFmtId="164" fontId="3" fillId="0" borderId="17" xfId="44" applyNumberFormat="1" applyFont="1" applyBorder="1" applyAlignment="1" applyProtection="1">
      <alignment horizontal="right"/>
      <protection/>
    </xf>
    <xf numFmtId="43" fontId="6" fillId="0" borderId="17" xfId="42" applyFont="1" applyBorder="1" applyAlignment="1" applyProtection="1">
      <alignment horizontal="right"/>
      <protection/>
    </xf>
    <xf numFmtId="164" fontId="14" fillId="0" borderId="18" xfId="44" applyNumberFormat="1" applyFont="1" applyBorder="1" applyAlignment="1" applyProtection="1">
      <alignment horizontal="right"/>
      <protection/>
    </xf>
    <xf numFmtId="0" fontId="14" fillId="0" borderId="15" xfId="0" applyFont="1" applyBorder="1" applyAlignment="1" applyProtection="1">
      <alignment horizontal="center" vertical="center"/>
      <protection/>
    </xf>
    <xf numFmtId="0" fontId="10" fillId="0" borderId="15" xfId="0" applyFont="1" applyBorder="1" applyAlignment="1" applyProtection="1">
      <alignment horizontal="center"/>
      <protection/>
    </xf>
    <xf numFmtId="164" fontId="14" fillId="0" borderId="0" xfId="0" applyNumberFormat="1" applyFont="1" applyBorder="1" applyAlignment="1" applyProtection="1">
      <alignment horizontal="right"/>
      <protection/>
    </xf>
    <xf numFmtId="14" fontId="14" fillId="0" borderId="0" xfId="0" applyNumberFormat="1" applyFont="1" applyFill="1" applyAlignment="1" applyProtection="1">
      <alignment/>
      <protection/>
    </xf>
    <xf numFmtId="0" fontId="12" fillId="0" borderId="0" xfId="0" applyFont="1" applyFill="1" applyAlignment="1" applyProtection="1">
      <alignment horizontal="left"/>
      <protection/>
    </xf>
    <xf numFmtId="0" fontId="9" fillId="0" borderId="19" xfId="0" applyFont="1" applyBorder="1" applyAlignment="1" applyProtection="1">
      <alignment/>
      <protection/>
    </xf>
    <xf numFmtId="164" fontId="6" fillId="0" borderId="19" xfId="0" applyNumberFormat="1" applyFont="1" applyBorder="1" applyAlignment="1" applyProtection="1">
      <alignment horizontal="right"/>
      <protection/>
    </xf>
    <xf numFmtId="0" fontId="13" fillId="0" borderId="0" xfId="0" applyFont="1" applyBorder="1" applyAlignment="1" applyProtection="1">
      <alignment horizontal="right"/>
      <protection/>
    </xf>
    <xf numFmtId="164" fontId="8" fillId="0" borderId="0" xfId="0" applyNumberFormat="1" applyFont="1" applyBorder="1" applyAlignment="1" applyProtection="1">
      <alignment horizontal="center"/>
      <protection/>
    </xf>
    <xf numFmtId="0" fontId="7" fillId="0" borderId="0" xfId="0" applyFont="1" applyBorder="1" applyAlignment="1" applyProtection="1">
      <alignment horizontal="right"/>
      <protection/>
    </xf>
    <xf numFmtId="0" fontId="0" fillId="0" borderId="16" xfId="0" applyBorder="1" applyAlignment="1" applyProtection="1">
      <alignment/>
      <protection/>
    </xf>
    <xf numFmtId="0" fontId="14" fillId="0" borderId="0" xfId="0" applyFont="1" applyBorder="1" applyAlignment="1" applyProtection="1">
      <alignment horizontal="right"/>
      <protection/>
    </xf>
    <xf numFmtId="0" fontId="9" fillId="0" borderId="0" xfId="0" applyFont="1" applyAlignment="1" applyProtection="1">
      <alignment horizontal="left"/>
      <protection/>
    </xf>
    <xf numFmtId="0" fontId="13" fillId="0" borderId="0" xfId="0" applyFont="1" applyAlignment="1" applyProtection="1">
      <alignment horizontal="left"/>
      <protection/>
    </xf>
    <xf numFmtId="0" fontId="17" fillId="0" borderId="0" xfId="0" applyFont="1" applyAlignment="1" applyProtection="1">
      <alignment/>
      <protection/>
    </xf>
    <xf numFmtId="0" fontId="17" fillId="0" borderId="0" xfId="0" applyFont="1" applyAlignment="1" applyProtection="1">
      <alignment horizontal="left"/>
      <protection/>
    </xf>
    <xf numFmtId="0" fontId="4" fillId="0" borderId="0" xfId="0" applyFont="1" applyAlignment="1" applyProtection="1">
      <alignment/>
      <protection/>
    </xf>
    <xf numFmtId="0" fontId="5" fillId="0" borderId="0" xfId="0" applyFont="1" applyAlignment="1" applyProtection="1">
      <alignment/>
      <protection/>
    </xf>
    <xf numFmtId="164" fontId="5" fillId="0" borderId="0" xfId="0" applyNumberFormat="1" applyFont="1" applyAlignment="1" applyProtection="1">
      <alignment horizontal="left"/>
      <protection/>
    </xf>
    <xf numFmtId="0" fontId="4" fillId="0" borderId="0" xfId="0" applyFont="1" applyAlignment="1" applyProtection="1">
      <alignment horizontal="right"/>
      <protection/>
    </xf>
    <xf numFmtId="164" fontId="5" fillId="0" borderId="0" xfId="0" applyNumberFormat="1" applyFont="1" applyAlignment="1" applyProtection="1">
      <alignment horizontal="center"/>
      <protection/>
    </xf>
    <xf numFmtId="0" fontId="0" fillId="0" borderId="10" xfId="0" applyBorder="1" applyAlignment="1" applyProtection="1">
      <alignment/>
      <protection/>
    </xf>
    <xf numFmtId="0" fontId="19" fillId="0" borderId="20" xfId="0" applyFont="1" applyBorder="1" applyAlignment="1" applyProtection="1">
      <alignment/>
      <protection/>
    </xf>
    <xf numFmtId="0" fontId="19" fillId="0" borderId="21" xfId="0" applyFont="1" applyBorder="1" applyAlignment="1" applyProtection="1">
      <alignment/>
      <protection/>
    </xf>
    <xf numFmtId="0" fontId="19" fillId="0" borderId="22" xfId="0" applyFont="1" applyBorder="1" applyAlignment="1" applyProtection="1">
      <alignment/>
      <protection/>
    </xf>
    <xf numFmtId="0" fontId="21" fillId="0" borderId="0" xfId="0" applyFont="1" applyAlignment="1" applyProtection="1">
      <alignment/>
      <protection/>
    </xf>
    <xf numFmtId="0" fontId="19" fillId="0" borderId="23" xfId="0" applyFont="1" applyBorder="1" applyAlignment="1" applyProtection="1">
      <alignment/>
      <protection/>
    </xf>
    <xf numFmtId="0" fontId="19" fillId="0" borderId="14" xfId="0" applyFont="1" applyBorder="1" applyAlignment="1" applyProtection="1">
      <alignment/>
      <protection/>
    </xf>
    <xf numFmtId="0" fontId="19" fillId="0" borderId="15" xfId="0" applyFont="1" applyBorder="1" applyAlignment="1" applyProtection="1">
      <alignment/>
      <protection/>
    </xf>
    <xf numFmtId="0" fontId="9" fillId="0" borderId="0" xfId="0" applyFont="1" applyBorder="1" applyAlignment="1" applyProtection="1">
      <alignment horizontal="center"/>
      <protection/>
    </xf>
    <xf numFmtId="0" fontId="12" fillId="0" borderId="0" xfId="0" applyFont="1" applyBorder="1" applyAlignment="1" applyProtection="1">
      <alignment horizontal="center"/>
      <protection/>
    </xf>
    <xf numFmtId="0" fontId="11" fillId="0" borderId="0" xfId="0" applyFont="1" applyAlignment="1" applyProtection="1">
      <alignment/>
      <protection/>
    </xf>
    <xf numFmtId="0" fontId="13" fillId="0" borderId="0" xfId="0" applyFont="1" applyBorder="1" applyAlignment="1" applyProtection="1">
      <alignment horizontal="center"/>
      <protection/>
    </xf>
    <xf numFmtId="0" fontId="12" fillId="0" borderId="0" xfId="0" applyFont="1" applyBorder="1" applyAlignment="1" applyProtection="1">
      <alignment horizontal="left"/>
      <protection/>
    </xf>
    <xf numFmtId="14" fontId="12" fillId="0" borderId="0" xfId="0" applyNumberFormat="1" applyFont="1" applyBorder="1" applyAlignment="1" applyProtection="1">
      <alignment horizontal="center"/>
      <protection/>
    </xf>
    <xf numFmtId="0" fontId="14" fillId="0" borderId="0" xfId="0" applyFont="1" applyAlignment="1" applyProtection="1">
      <alignment horizontal="right"/>
      <protection/>
    </xf>
    <xf numFmtId="0" fontId="0" fillId="0" borderId="0" xfId="0" applyFill="1" applyBorder="1" applyAlignment="1" applyProtection="1">
      <alignment/>
      <protection/>
    </xf>
    <xf numFmtId="0" fontId="11" fillId="0" borderId="0" xfId="0" applyFont="1" applyBorder="1" applyAlignment="1" applyProtection="1">
      <alignment horizontal="center"/>
      <protection/>
    </xf>
    <xf numFmtId="0" fontId="10" fillId="0" borderId="24" xfId="0" applyFont="1" applyBorder="1" applyAlignment="1" applyProtection="1">
      <alignment horizontal="center" vertical="center"/>
      <protection/>
    </xf>
    <xf numFmtId="0" fontId="6" fillId="0" borderId="25" xfId="0" applyFont="1" applyBorder="1" applyAlignment="1" applyProtection="1">
      <alignment/>
      <protection/>
    </xf>
    <xf numFmtId="0" fontId="6" fillId="0" borderId="0" xfId="0" applyFont="1" applyBorder="1" applyAlignment="1" applyProtection="1">
      <alignment horizontal="left"/>
      <protection/>
    </xf>
    <xf numFmtId="164" fontId="6" fillId="0" borderId="0" xfId="0" applyNumberFormat="1" applyFont="1" applyBorder="1" applyAlignment="1" applyProtection="1">
      <alignment horizontal="center"/>
      <protection/>
    </xf>
    <xf numFmtId="0" fontId="6" fillId="0" borderId="0" xfId="0" applyFont="1" applyBorder="1" applyAlignment="1" applyProtection="1">
      <alignment horizontal="center"/>
      <protection/>
    </xf>
    <xf numFmtId="0" fontId="6" fillId="0" borderId="0" xfId="0" applyNumberFormat="1" applyFont="1" applyBorder="1" applyAlignment="1" applyProtection="1">
      <alignment horizontal="right"/>
      <protection/>
    </xf>
    <xf numFmtId="0" fontId="0" fillId="0" borderId="26" xfId="0" applyBorder="1" applyAlignment="1" applyProtection="1">
      <alignment/>
      <protection/>
    </xf>
    <xf numFmtId="0" fontId="6" fillId="0" borderId="24" xfId="0" applyFont="1" applyBorder="1" applyAlignment="1" applyProtection="1">
      <alignment/>
      <protection/>
    </xf>
    <xf numFmtId="0" fontId="6" fillId="0" borderId="14" xfId="0" applyFont="1" applyBorder="1" applyAlignment="1" applyProtection="1">
      <alignment horizontal="left"/>
      <protection/>
    </xf>
    <xf numFmtId="0" fontId="0" fillId="0" borderId="14" xfId="0" applyBorder="1" applyAlignment="1" applyProtection="1">
      <alignment horizontal="left"/>
      <protection/>
    </xf>
    <xf numFmtId="164" fontId="6" fillId="0" borderId="14" xfId="0" applyNumberFormat="1" applyFont="1" applyBorder="1" applyAlignment="1" applyProtection="1">
      <alignment horizontal="center"/>
      <protection/>
    </xf>
    <xf numFmtId="0" fontId="6" fillId="0" borderId="14" xfId="0" applyFont="1" applyBorder="1" applyAlignment="1" applyProtection="1">
      <alignment horizontal="center"/>
      <protection/>
    </xf>
    <xf numFmtId="0" fontId="6" fillId="0" borderId="14" xfId="0" applyNumberFormat="1" applyFont="1" applyBorder="1" applyAlignment="1" applyProtection="1">
      <alignment horizontal="right"/>
      <protection/>
    </xf>
    <xf numFmtId="0" fontId="0" fillId="0" borderId="14" xfId="0" applyBorder="1" applyAlignment="1" applyProtection="1">
      <alignment/>
      <protection/>
    </xf>
    <xf numFmtId="0" fontId="3" fillId="0" borderId="0" xfId="0" applyFont="1" applyBorder="1" applyAlignment="1" applyProtection="1">
      <alignment/>
      <protection/>
    </xf>
    <xf numFmtId="0" fontId="11" fillId="0" borderId="27" xfId="0" applyFont="1" applyBorder="1" applyAlignment="1" applyProtection="1">
      <alignment horizontal="right"/>
      <protection/>
    </xf>
    <xf numFmtId="0" fontId="14" fillId="0" borderId="27" xfId="0" applyFont="1" applyBorder="1" applyAlignment="1" applyProtection="1">
      <alignment horizontal="right"/>
      <protection/>
    </xf>
    <xf numFmtId="0" fontId="14" fillId="32" borderId="12" xfId="0" applyFont="1" applyFill="1" applyBorder="1" applyAlignment="1" applyProtection="1">
      <alignment horizontal="left"/>
      <protection/>
    </xf>
    <xf numFmtId="0" fontId="14" fillId="0" borderId="0" xfId="0" applyFont="1" applyBorder="1" applyAlignment="1" applyProtection="1">
      <alignment horizontal="left"/>
      <protection/>
    </xf>
    <xf numFmtId="0" fontId="14" fillId="0" borderId="28" xfId="0" applyFont="1" applyBorder="1" applyAlignment="1" applyProtection="1">
      <alignment horizontal="right"/>
      <protection/>
    </xf>
    <xf numFmtId="164" fontId="14" fillId="0" borderId="29" xfId="0" applyNumberFormat="1" applyFont="1" applyBorder="1" applyAlignment="1" applyProtection="1">
      <alignment horizontal="right"/>
      <protection/>
    </xf>
    <xf numFmtId="14" fontId="0" fillId="0" borderId="0" xfId="0" applyNumberFormat="1" applyAlignment="1" applyProtection="1">
      <alignment/>
      <protection/>
    </xf>
    <xf numFmtId="0" fontId="26" fillId="32" borderId="0" xfId="0" applyFont="1" applyFill="1" applyAlignment="1" applyProtection="1">
      <alignment horizontal="left"/>
      <protection/>
    </xf>
    <xf numFmtId="0" fontId="14" fillId="0" borderId="0" xfId="0" applyFont="1" applyFill="1" applyBorder="1" applyAlignment="1" applyProtection="1">
      <alignment/>
      <protection/>
    </xf>
    <xf numFmtId="0" fontId="10" fillId="0" borderId="24" xfId="0" applyFont="1" applyBorder="1" applyAlignment="1" applyProtection="1">
      <alignment horizontal="center"/>
      <protection/>
    </xf>
    <xf numFmtId="0" fontId="0" fillId="0" borderId="30" xfId="0" applyBorder="1" applyAlignment="1" applyProtection="1">
      <alignment/>
      <protection/>
    </xf>
    <xf numFmtId="0" fontId="14" fillId="0" borderId="12" xfId="0" applyFont="1" applyBorder="1" applyAlignment="1" applyProtection="1">
      <alignment horizontal="left"/>
      <protection/>
    </xf>
    <xf numFmtId="0" fontId="12" fillId="0" borderId="0" xfId="0" applyFont="1" applyFill="1" applyAlignment="1" applyProtection="1">
      <alignment/>
      <protection/>
    </xf>
    <xf numFmtId="0" fontId="13" fillId="0" borderId="0" xfId="0" applyFont="1" applyBorder="1" applyAlignment="1" applyProtection="1">
      <alignment/>
      <protection/>
    </xf>
    <xf numFmtId="0" fontId="0" fillId="0" borderId="31" xfId="0" applyBorder="1" applyAlignment="1" applyProtection="1">
      <alignment/>
      <protection/>
    </xf>
    <xf numFmtId="0" fontId="25" fillId="32" borderId="32" xfId="0" applyFont="1" applyFill="1" applyBorder="1" applyAlignment="1" applyProtection="1">
      <alignment horizontal="left"/>
      <protection/>
    </xf>
    <xf numFmtId="44" fontId="6" fillId="0" borderId="12" xfId="44" applyFont="1" applyBorder="1" applyAlignment="1" applyProtection="1">
      <alignment horizontal="center"/>
      <protection/>
    </xf>
    <xf numFmtId="44" fontId="6" fillId="0" borderId="12" xfId="44" applyFont="1" applyBorder="1" applyAlignment="1" applyProtection="1">
      <alignment horizontal="right"/>
      <protection/>
    </xf>
    <xf numFmtId="0" fontId="6" fillId="0" borderId="30" xfId="0" applyFont="1" applyBorder="1" applyAlignment="1" applyProtection="1">
      <alignment/>
      <protection/>
    </xf>
    <xf numFmtId="164" fontId="6" fillId="0" borderId="12" xfId="0" applyNumberFormat="1" applyFont="1" applyBorder="1" applyAlignment="1" applyProtection="1">
      <alignment horizontal="center"/>
      <protection/>
    </xf>
    <xf numFmtId="0" fontId="6" fillId="0" borderId="12" xfId="0" applyFont="1" applyBorder="1" applyAlignment="1" applyProtection="1">
      <alignment horizontal="center"/>
      <protection/>
    </xf>
    <xf numFmtId="0" fontId="6" fillId="0" borderId="12" xfId="0" applyNumberFormat="1" applyFont="1" applyBorder="1" applyAlignment="1" applyProtection="1">
      <alignment horizontal="right"/>
      <protection/>
    </xf>
    <xf numFmtId="0" fontId="26" fillId="32" borderId="33" xfId="0" applyFont="1" applyFill="1" applyBorder="1" applyAlignment="1" applyProtection="1">
      <alignment horizontal="left"/>
      <protection/>
    </xf>
    <xf numFmtId="0" fontId="14" fillId="0" borderId="10" xfId="0" applyFont="1" applyFill="1" applyBorder="1" applyAlignment="1" applyProtection="1">
      <alignment/>
      <protection/>
    </xf>
    <xf numFmtId="0" fontId="11" fillId="0" borderId="10" xfId="0" applyFont="1" applyBorder="1" applyAlignment="1" applyProtection="1">
      <alignment horizontal="center"/>
      <protection/>
    </xf>
    <xf numFmtId="0" fontId="11" fillId="0" borderId="34" xfId="0" applyFont="1" applyBorder="1" applyAlignment="1" applyProtection="1">
      <alignment horizontal="center"/>
      <protection/>
    </xf>
    <xf numFmtId="0" fontId="11" fillId="0" borderId="19" xfId="0" applyFont="1" applyBorder="1" applyAlignment="1" applyProtection="1">
      <alignment horizontal="center"/>
      <protection/>
    </xf>
    <xf numFmtId="0" fontId="0" fillId="0" borderId="25" xfId="0" applyBorder="1" applyAlignment="1" applyProtection="1">
      <alignment/>
      <protection/>
    </xf>
    <xf numFmtId="0" fontId="14" fillId="0" borderId="21" xfId="0" applyFont="1" applyBorder="1" applyAlignment="1" applyProtection="1">
      <alignment horizontal="left"/>
      <protection/>
    </xf>
    <xf numFmtId="0" fontId="11" fillId="0" borderId="14" xfId="0" applyFont="1" applyBorder="1" applyAlignment="1" applyProtection="1">
      <alignment horizontal="center"/>
      <protection/>
    </xf>
    <xf numFmtId="0" fontId="11" fillId="0" borderId="15" xfId="0" applyFont="1" applyBorder="1" applyAlignment="1" applyProtection="1">
      <alignment horizontal="center"/>
      <protection/>
    </xf>
    <xf numFmtId="0" fontId="28" fillId="0" borderId="25" xfId="0" applyFont="1" applyBorder="1" applyAlignment="1" applyProtection="1">
      <alignment/>
      <protection/>
    </xf>
    <xf numFmtId="0" fontId="28" fillId="0" borderId="25" xfId="0" applyFont="1" applyBorder="1" applyAlignment="1" applyProtection="1">
      <alignment horizontal="left"/>
      <protection/>
    </xf>
    <xf numFmtId="0" fontId="29" fillId="0" borderId="0" xfId="0" applyFont="1" applyAlignment="1" applyProtection="1">
      <alignment/>
      <protection/>
    </xf>
    <xf numFmtId="0" fontId="28" fillId="0" borderId="0" xfId="0" applyFont="1" applyAlignment="1" applyProtection="1">
      <alignment horizontal="left"/>
      <protection/>
    </xf>
    <xf numFmtId="0" fontId="28" fillId="0" borderId="0" xfId="0" applyFont="1" applyAlignment="1" applyProtection="1">
      <alignment/>
      <protection/>
    </xf>
    <xf numFmtId="14" fontId="16" fillId="33" borderId="0" xfId="0" applyNumberFormat="1" applyFont="1" applyFill="1" applyAlignment="1" applyProtection="1">
      <alignment horizontal="left"/>
      <protection locked="0"/>
    </xf>
    <xf numFmtId="0" fontId="10" fillId="0" borderId="0" xfId="0" applyFont="1" applyAlignment="1" applyProtection="1">
      <alignment/>
      <protection/>
    </xf>
    <xf numFmtId="0" fontId="10" fillId="0" borderId="0" xfId="0" applyFont="1" applyAlignment="1" applyProtection="1">
      <alignment horizontal="left"/>
      <protection/>
    </xf>
    <xf numFmtId="0" fontId="10" fillId="0" borderId="0" xfId="0" applyFont="1" applyBorder="1" applyAlignment="1" applyProtection="1">
      <alignment/>
      <protection/>
    </xf>
    <xf numFmtId="0" fontId="30" fillId="0" borderId="0" xfId="0" applyFont="1" applyAlignment="1" applyProtection="1">
      <alignment/>
      <protection/>
    </xf>
    <xf numFmtId="0" fontId="31" fillId="0" borderId="0" xfId="0" applyFont="1" applyAlignment="1" applyProtection="1">
      <alignment/>
      <protection/>
    </xf>
    <xf numFmtId="0" fontId="33" fillId="33" borderId="0" xfId="0" applyFont="1" applyFill="1" applyAlignment="1" applyProtection="1">
      <alignment/>
      <protection locked="0"/>
    </xf>
    <xf numFmtId="0" fontId="30" fillId="33" borderId="0" xfId="0" applyFont="1" applyFill="1" applyAlignment="1" applyProtection="1">
      <alignment/>
      <protection locked="0"/>
    </xf>
    <xf numFmtId="0" fontId="34" fillId="0" borderId="0" xfId="0" applyFont="1" applyAlignment="1" applyProtection="1">
      <alignment/>
      <protection/>
    </xf>
    <xf numFmtId="0" fontId="32" fillId="0" borderId="0" xfId="0" applyFont="1" applyAlignment="1" applyProtection="1">
      <alignment/>
      <protection/>
    </xf>
    <xf numFmtId="0" fontId="22" fillId="0" borderId="0" xfId="0" applyFont="1" applyAlignment="1" applyProtection="1">
      <alignment/>
      <protection/>
    </xf>
    <xf numFmtId="0" fontId="36" fillId="0" borderId="0" xfId="0" applyFont="1" applyAlignment="1" applyProtection="1">
      <alignment/>
      <protection/>
    </xf>
    <xf numFmtId="0" fontId="36" fillId="0" borderId="0" xfId="0" applyFont="1" applyAlignment="1" applyProtection="1">
      <alignment/>
      <protection/>
    </xf>
    <xf numFmtId="0" fontId="38" fillId="0" borderId="0" xfId="0" applyFont="1" applyAlignment="1" applyProtection="1">
      <alignment/>
      <protection/>
    </xf>
    <xf numFmtId="0" fontId="26" fillId="32" borderId="12" xfId="0" applyFont="1" applyFill="1" applyBorder="1" applyAlignment="1" applyProtection="1">
      <alignment/>
      <protection/>
    </xf>
    <xf numFmtId="0" fontId="16" fillId="33" borderId="0" xfId="0" applyFont="1" applyFill="1" applyAlignment="1" applyProtection="1">
      <alignment horizontal="center"/>
      <protection locked="0"/>
    </xf>
    <xf numFmtId="0" fontId="3" fillId="0" borderId="0" xfId="0" applyFont="1" applyFill="1" applyAlignment="1" applyProtection="1">
      <alignment horizontal="center"/>
      <protection/>
    </xf>
    <xf numFmtId="0" fontId="8" fillId="0" borderId="0" xfId="0" applyFont="1" applyAlignment="1" applyProtection="1">
      <alignment/>
      <protection/>
    </xf>
    <xf numFmtId="0" fontId="3" fillId="0" borderId="0" xfId="0" applyNumberFormat="1" applyFont="1" applyFill="1" applyAlignment="1" applyProtection="1">
      <alignment horizontal="center" vertical="center"/>
      <protection/>
    </xf>
    <xf numFmtId="0" fontId="16" fillId="33" borderId="0" xfId="0" applyFont="1" applyFill="1" applyAlignment="1" applyProtection="1">
      <alignment horizontal="center"/>
      <protection/>
    </xf>
    <xf numFmtId="0" fontId="43" fillId="0" borderId="0" xfId="0" applyFont="1" applyBorder="1" applyAlignment="1" applyProtection="1">
      <alignment horizontal="left"/>
      <protection/>
    </xf>
    <xf numFmtId="0" fontId="16" fillId="0" borderId="0" xfId="0" applyFont="1" applyFill="1" applyAlignment="1" applyProtection="1">
      <alignment horizontal="center"/>
      <protection/>
    </xf>
    <xf numFmtId="0" fontId="23" fillId="0" borderId="0" xfId="0" applyFont="1" applyFill="1" applyAlignment="1" applyProtection="1">
      <alignment horizontal="center"/>
      <protection/>
    </xf>
    <xf numFmtId="0" fontId="3" fillId="0" borderId="0" xfId="0" applyFont="1" applyAlignment="1" applyProtection="1">
      <alignment horizontal="center" vertical="center"/>
      <protection/>
    </xf>
    <xf numFmtId="0" fontId="0" fillId="0" borderId="0" xfId="0" applyBorder="1" applyAlignment="1" applyProtection="1">
      <alignment horizontal="left"/>
      <protection/>
    </xf>
    <xf numFmtId="164" fontId="6" fillId="0" borderId="0" xfId="0" applyNumberFormat="1" applyFont="1" applyFill="1" applyBorder="1" applyAlignment="1" applyProtection="1">
      <alignment horizontal="center"/>
      <protection/>
    </xf>
    <xf numFmtId="0" fontId="44" fillId="0" borderId="0" xfId="0" applyFont="1" applyFill="1" applyBorder="1" applyAlignment="1" applyProtection="1">
      <alignment/>
      <protection/>
    </xf>
    <xf numFmtId="0" fontId="0" fillId="0" borderId="19" xfId="0" applyBorder="1" applyAlignment="1" applyProtection="1">
      <alignment/>
      <protection/>
    </xf>
    <xf numFmtId="0" fontId="44" fillId="0" borderId="0" xfId="0" applyFont="1" applyFill="1" applyAlignment="1" applyProtection="1">
      <alignment/>
      <protection/>
    </xf>
    <xf numFmtId="0" fontId="0" fillId="0" borderId="0" xfId="0" applyBorder="1" applyAlignment="1">
      <alignment/>
    </xf>
    <xf numFmtId="0" fontId="0" fillId="0" borderId="35" xfId="0" applyFont="1" applyBorder="1" applyAlignment="1">
      <alignment/>
    </xf>
    <xf numFmtId="0" fontId="0" fillId="0" borderId="36" xfId="0" applyBorder="1" applyAlignment="1">
      <alignment/>
    </xf>
    <xf numFmtId="0" fontId="45" fillId="0" borderId="37" xfId="0" applyFont="1" applyBorder="1" applyAlignment="1">
      <alignment horizontal="center"/>
    </xf>
    <xf numFmtId="0" fontId="0" fillId="0" borderId="38" xfId="0" applyFont="1" applyBorder="1" applyAlignment="1">
      <alignment/>
    </xf>
    <xf numFmtId="0" fontId="0" fillId="0" borderId="39" xfId="0" applyBorder="1" applyAlignment="1">
      <alignment horizontal="center"/>
    </xf>
    <xf numFmtId="8" fontId="0" fillId="0" borderId="39" xfId="0" applyNumberFormat="1" applyBorder="1" applyAlignment="1">
      <alignment horizontal="center"/>
    </xf>
    <xf numFmtId="8" fontId="0" fillId="0" borderId="40" xfId="0" applyNumberFormat="1" applyBorder="1" applyAlignment="1">
      <alignment horizontal="center"/>
    </xf>
    <xf numFmtId="0" fontId="6" fillId="0" borderId="0" xfId="0" applyFont="1" applyFill="1" applyBorder="1" applyAlignment="1" applyProtection="1">
      <alignment/>
      <protection locked="0"/>
    </xf>
    <xf numFmtId="44" fontId="6" fillId="0" borderId="0" xfId="44" applyFont="1" applyFill="1" applyBorder="1" applyAlignment="1" applyProtection="1">
      <alignment horizontal="right"/>
      <protection locked="0"/>
    </xf>
    <xf numFmtId="0" fontId="12" fillId="0" borderId="0" xfId="0" applyFont="1" applyBorder="1" applyAlignment="1" applyProtection="1">
      <alignment/>
      <protection/>
    </xf>
    <xf numFmtId="0" fontId="42" fillId="0" borderId="0" xfId="0" applyFont="1" applyBorder="1" applyAlignment="1">
      <alignment horizontal="center"/>
    </xf>
    <xf numFmtId="0" fontId="0" fillId="0" borderId="0" xfId="0" applyFill="1" applyBorder="1" applyAlignment="1" applyProtection="1">
      <alignment/>
      <protection/>
    </xf>
    <xf numFmtId="164" fontId="6" fillId="0" borderId="22" xfId="0" applyNumberFormat="1" applyFont="1" applyBorder="1" applyAlignment="1" applyProtection="1">
      <alignment horizontal="right"/>
      <protection/>
    </xf>
    <xf numFmtId="0" fontId="44" fillId="0" borderId="0" xfId="0" applyFont="1" applyBorder="1" applyAlignment="1" applyProtection="1">
      <alignment/>
      <protection/>
    </xf>
    <xf numFmtId="0" fontId="44" fillId="0" borderId="0" xfId="0" applyFont="1" applyAlignment="1" applyProtection="1">
      <alignment/>
      <protection/>
    </xf>
    <xf numFmtId="0" fontId="0" fillId="0" borderId="0" xfId="0" applyFont="1" applyAlignment="1" applyProtection="1">
      <alignment/>
      <protection/>
    </xf>
    <xf numFmtId="169" fontId="6" fillId="33" borderId="41" xfId="0" applyNumberFormat="1" applyFont="1" applyFill="1" applyBorder="1" applyAlignment="1" applyProtection="1">
      <alignment/>
      <protection locked="0"/>
    </xf>
    <xf numFmtId="2" fontId="6" fillId="33" borderId="41" xfId="0" applyNumberFormat="1" applyFont="1" applyFill="1" applyBorder="1" applyAlignment="1" applyProtection="1">
      <alignment horizontal="center"/>
      <protection locked="0"/>
    </xf>
    <xf numFmtId="164" fontId="6" fillId="33" borderId="41" xfId="0" applyNumberFormat="1" applyFont="1" applyFill="1" applyBorder="1" applyAlignment="1" applyProtection="1">
      <alignment horizontal="right"/>
      <protection locked="0"/>
    </xf>
    <xf numFmtId="169" fontId="6" fillId="33" borderId="41" xfId="0" applyNumberFormat="1" applyFont="1" applyFill="1" applyBorder="1" applyAlignment="1" applyProtection="1">
      <alignment horizontal="center"/>
      <protection locked="0"/>
    </xf>
    <xf numFmtId="39" fontId="6" fillId="33" borderId="41" xfId="0" applyNumberFormat="1" applyFont="1" applyFill="1" applyBorder="1" applyAlignment="1" applyProtection="1">
      <alignment/>
      <protection locked="0"/>
    </xf>
    <xf numFmtId="43" fontId="6" fillId="33" borderId="41" xfId="0" applyNumberFormat="1" applyFont="1" applyFill="1" applyBorder="1" applyAlignment="1" applyProtection="1">
      <alignment horizontal="right"/>
      <protection locked="0"/>
    </xf>
    <xf numFmtId="168" fontId="6" fillId="33" borderId="41" xfId="0" applyNumberFormat="1" applyFont="1" applyFill="1" applyBorder="1" applyAlignment="1" applyProtection="1">
      <alignment horizontal="center"/>
      <protection locked="0"/>
    </xf>
    <xf numFmtId="0" fontId="6" fillId="33" borderId="41" xfId="0" applyFont="1" applyFill="1" applyBorder="1" applyAlignment="1" applyProtection="1">
      <alignment horizontal="center"/>
      <protection locked="0"/>
    </xf>
    <xf numFmtId="0" fontId="42" fillId="0" borderId="0" xfId="0" applyFont="1" applyAlignment="1">
      <alignment/>
    </xf>
    <xf numFmtId="43" fontId="6" fillId="33" borderId="42" xfId="0" applyNumberFormat="1" applyFont="1" applyFill="1" applyBorder="1" applyAlignment="1" applyProtection="1">
      <alignment horizontal="right"/>
      <protection locked="0"/>
    </xf>
    <xf numFmtId="44" fontId="6" fillId="0" borderId="41" xfId="0" applyNumberFormat="1" applyFont="1" applyFill="1" applyBorder="1" applyAlignment="1" applyProtection="1">
      <alignment horizontal="center"/>
      <protection/>
    </xf>
    <xf numFmtId="44" fontId="6" fillId="0" borderId="41" xfId="44" applyNumberFormat="1" applyFont="1" applyBorder="1" applyAlignment="1" applyProtection="1">
      <alignment horizontal="center"/>
      <protection/>
    </xf>
    <xf numFmtId="44" fontId="6" fillId="0" borderId="41" xfId="0" applyNumberFormat="1" applyFont="1" applyBorder="1" applyAlignment="1" applyProtection="1">
      <alignment horizontal="center"/>
      <protection/>
    </xf>
    <xf numFmtId="44" fontId="6" fillId="0" borderId="41" xfId="0" applyNumberFormat="1" applyFont="1" applyBorder="1" applyAlignment="1" applyProtection="1">
      <alignment horizontal="right"/>
      <protection/>
    </xf>
    <xf numFmtId="44" fontId="14" fillId="0" borderId="27" xfId="0" applyNumberFormat="1" applyFont="1" applyBorder="1" applyAlignment="1" applyProtection="1">
      <alignment horizontal="right"/>
      <protection/>
    </xf>
    <xf numFmtId="171" fontId="6" fillId="0" borderId="41" xfId="0" applyNumberFormat="1" applyFont="1" applyBorder="1" applyAlignment="1" applyProtection="1">
      <alignment horizontal="center"/>
      <protection/>
    </xf>
    <xf numFmtId="44" fontId="6" fillId="0" borderId="41" xfId="44" applyNumberFormat="1" applyFont="1" applyFill="1" applyBorder="1" applyAlignment="1" applyProtection="1">
      <alignment horizontal="right"/>
      <protection/>
    </xf>
    <xf numFmtId="44" fontId="6" fillId="0" borderId="41" xfId="44" applyNumberFormat="1" applyFont="1" applyBorder="1" applyAlignment="1" applyProtection="1">
      <alignment horizontal="right"/>
      <protection/>
    </xf>
    <xf numFmtId="44" fontId="6" fillId="33" borderId="41" xfId="0" applyNumberFormat="1" applyFont="1" applyFill="1" applyBorder="1" applyAlignment="1" applyProtection="1">
      <alignment horizontal="right"/>
      <protection locked="0"/>
    </xf>
    <xf numFmtId="0" fontId="42" fillId="0" borderId="27" xfId="0" applyFont="1" applyBorder="1" applyAlignment="1" applyProtection="1">
      <alignment horizontal="right"/>
      <protection/>
    </xf>
    <xf numFmtId="171" fontId="6" fillId="0" borderId="41" xfId="0" applyNumberFormat="1" applyFont="1" applyFill="1" applyBorder="1" applyAlignment="1" applyProtection="1">
      <alignment horizontal="center"/>
      <protection hidden="1"/>
    </xf>
    <xf numFmtId="43" fontId="46" fillId="34" borderId="41" xfId="0" applyNumberFormat="1" applyFont="1" applyFill="1" applyBorder="1" applyAlignment="1" applyProtection="1">
      <alignment horizontal="center"/>
      <protection hidden="1" locked="0"/>
    </xf>
    <xf numFmtId="39" fontId="46" fillId="34" borderId="41" xfId="0" applyNumberFormat="1" applyFont="1" applyFill="1" applyBorder="1" applyAlignment="1" applyProtection="1">
      <alignment horizontal="center"/>
      <protection locked="0"/>
    </xf>
    <xf numFmtId="169" fontId="0" fillId="33" borderId="41" xfId="0" applyNumberFormat="1" applyFill="1" applyBorder="1" applyAlignment="1" applyProtection="1">
      <alignment horizontal="center"/>
      <protection locked="0"/>
    </xf>
    <xf numFmtId="0" fontId="16" fillId="33" borderId="0" xfId="0" applyFont="1" applyFill="1" applyAlignment="1" applyProtection="1">
      <alignment horizontal="center" vertical="center"/>
      <protection locked="0"/>
    </xf>
    <xf numFmtId="0" fontId="12" fillId="0" borderId="0" xfId="0" applyFont="1" applyAlignment="1" applyProtection="1">
      <alignment horizontal="right"/>
      <protection/>
    </xf>
    <xf numFmtId="169" fontId="3" fillId="0" borderId="0" xfId="0" applyNumberFormat="1" applyFont="1" applyFill="1" applyAlignment="1" applyProtection="1">
      <alignment horizontal="center" vertical="center"/>
      <protection/>
    </xf>
    <xf numFmtId="0" fontId="3" fillId="0" borderId="0" xfId="0" applyFont="1" applyFill="1" applyAlignment="1" applyProtection="1">
      <alignment horizontal="center" vertical="center"/>
      <protection/>
    </xf>
    <xf numFmtId="0" fontId="3" fillId="0" borderId="0" xfId="0" applyFont="1" applyFill="1" applyBorder="1" applyAlignment="1" applyProtection="1">
      <alignment horizontal="center"/>
      <protection/>
    </xf>
    <xf numFmtId="164" fontId="16" fillId="0" borderId="0" xfId="0" applyNumberFormat="1" applyFont="1" applyAlignment="1" applyProtection="1">
      <alignment horizontal="center"/>
      <protection/>
    </xf>
    <xf numFmtId="0" fontId="10" fillId="0" borderId="0" xfId="0" applyFont="1" applyFill="1" applyAlignment="1" applyProtection="1">
      <alignment horizontal="center" vertical="center"/>
      <protection/>
    </xf>
    <xf numFmtId="0" fontId="0" fillId="0" borderId="0" xfId="0" applyAlignment="1">
      <alignment/>
    </xf>
    <xf numFmtId="0" fontId="0" fillId="0" borderId="0" xfId="0" applyAlignment="1">
      <alignment horizontal="center"/>
    </xf>
    <xf numFmtId="0" fontId="3" fillId="0" borderId="0" xfId="0" applyFont="1" applyAlignment="1" applyProtection="1">
      <alignment horizontal="left" vertical="center"/>
      <protection/>
    </xf>
    <xf numFmtId="0" fontId="22" fillId="0" borderId="0" xfId="0" applyFont="1" applyAlignment="1" applyProtection="1">
      <alignment/>
      <protection/>
    </xf>
    <xf numFmtId="0" fontId="16" fillId="0" borderId="0" xfId="0" applyFont="1" applyFill="1" applyAlignment="1" applyProtection="1">
      <alignment horizontal="center" vertical="center"/>
      <protection/>
    </xf>
    <xf numFmtId="164" fontId="16" fillId="0" borderId="0" xfId="0" applyNumberFormat="1" applyFont="1" applyFill="1" applyAlignment="1" applyProtection="1">
      <alignment horizontal="center"/>
      <protection/>
    </xf>
    <xf numFmtId="0" fontId="33" fillId="33" borderId="0" xfId="0" applyFont="1" applyFill="1" applyAlignment="1" applyProtection="1">
      <alignment/>
      <protection/>
    </xf>
    <xf numFmtId="0" fontId="30" fillId="33" borderId="0" xfId="0" applyFont="1" applyFill="1" applyAlignment="1" applyProtection="1">
      <alignment/>
      <protection/>
    </xf>
    <xf numFmtId="0" fontId="18" fillId="0" borderId="0" xfId="0" applyFont="1" applyFill="1" applyAlignment="1" applyProtection="1">
      <alignment horizontal="center"/>
      <protection/>
    </xf>
    <xf numFmtId="0" fontId="10" fillId="33" borderId="0" xfId="0" applyFont="1" applyFill="1" applyAlignment="1" applyProtection="1">
      <alignment horizontal="center" vertical="center"/>
      <protection/>
    </xf>
    <xf numFmtId="169" fontId="16" fillId="33" borderId="0" xfId="0" applyNumberFormat="1" applyFont="1" applyFill="1" applyAlignment="1" applyProtection="1">
      <alignment/>
      <protection locked="0"/>
    </xf>
    <xf numFmtId="0" fontId="44" fillId="0" borderId="0" xfId="0" applyFont="1" applyAlignment="1">
      <alignment/>
    </xf>
    <xf numFmtId="0" fontId="45" fillId="0" borderId="43" xfId="0" applyFont="1" applyBorder="1" applyAlignment="1">
      <alignment horizontal="center"/>
    </xf>
    <xf numFmtId="0" fontId="44" fillId="0" borderId="0" xfId="0" applyFont="1" applyAlignment="1">
      <alignment/>
    </xf>
    <xf numFmtId="0" fontId="10" fillId="32" borderId="0" xfId="0" applyFont="1" applyFill="1" applyBorder="1" applyAlignment="1" applyProtection="1">
      <alignment horizontal="left"/>
      <protection/>
    </xf>
    <xf numFmtId="0" fontId="0" fillId="0" borderId="44" xfId="0" applyFont="1" applyBorder="1" applyAlignment="1">
      <alignment/>
    </xf>
    <xf numFmtId="0" fontId="0" fillId="0" borderId="45" xfId="0" applyBorder="1" applyAlignment="1">
      <alignment horizontal="center"/>
    </xf>
    <xf numFmtId="8" fontId="0" fillId="0" borderId="45" xfId="0" applyNumberFormat="1" applyBorder="1" applyAlignment="1">
      <alignment horizontal="center"/>
    </xf>
    <xf numFmtId="8" fontId="0" fillId="0" borderId="46" xfId="0" applyNumberFormat="1" applyBorder="1" applyAlignment="1">
      <alignment horizontal="center"/>
    </xf>
    <xf numFmtId="0" fontId="0" fillId="0" borderId="44" xfId="0" applyFont="1" applyFill="1" applyBorder="1" applyAlignment="1">
      <alignment/>
    </xf>
    <xf numFmtId="8" fontId="0" fillId="0" borderId="45" xfId="0" applyNumberFormat="1" applyFont="1" applyFill="1" applyBorder="1" applyAlignment="1">
      <alignment horizontal="right"/>
    </xf>
    <xf numFmtId="8" fontId="0" fillId="0" borderId="46" xfId="44" applyNumberFormat="1" applyFont="1" applyFill="1" applyBorder="1" applyAlignment="1" applyProtection="1">
      <alignment horizontal="right"/>
      <protection locked="0"/>
    </xf>
    <xf numFmtId="0" fontId="0" fillId="0" borderId="47" xfId="0" applyFont="1" applyBorder="1" applyAlignment="1">
      <alignment/>
    </xf>
    <xf numFmtId="0" fontId="0" fillId="0" borderId="10" xfId="0" applyBorder="1" applyAlignment="1">
      <alignment/>
    </xf>
    <xf numFmtId="0" fontId="0" fillId="0" borderId="48" xfId="0" applyBorder="1" applyAlignment="1">
      <alignment/>
    </xf>
    <xf numFmtId="0" fontId="29" fillId="0" borderId="12" xfId="0" applyFont="1" applyBorder="1" applyAlignment="1" applyProtection="1">
      <alignment horizontal="left"/>
      <protection/>
    </xf>
    <xf numFmtId="0" fontId="28" fillId="0" borderId="12" xfId="0" applyFont="1" applyBorder="1" applyAlignment="1">
      <alignment/>
    </xf>
    <xf numFmtId="14" fontId="6" fillId="33" borderId="41" xfId="0" applyNumberFormat="1" applyFont="1" applyFill="1" applyBorder="1" applyAlignment="1" applyProtection="1">
      <alignment horizontal="center"/>
      <protection locked="0"/>
    </xf>
    <xf numFmtId="8" fontId="0" fillId="0" borderId="45" xfId="0" applyNumberFormat="1" applyFont="1" applyFill="1" applyBorder="1" applyAlignment="1">
      <alignment horizontal="center"/>
    </xf>
    <xf numFmtId="8" fontId="0" fillId="0" borderId="46" xfId="44" applyNumberFormat="1" applyFont="1" applyFill="1" applyBorder="1" applyAlignment="1" applyProtection="1">
      <alignment horizontal="center"/>
      <protection locked="0"/>
    </xf>
    <xf numFmtId="44" fontId="21" fillId="0" borderId="0" xfId="44" applyFont="1" applyAlignment="1" applyProtection="1">
      <alignment/>
      <protection/>
    </xf>
    <xf numFmtId="44" fontId="21" fillId="0" borderId="0" xfId="0" applyNumberFormat="1" applyFont="1" applyAlignment="1" applyProtection="1">
      <alignment/>
      <protection/>
    </xf>
    <xf numFmtId="0" fontId="44" fillId="0" borderId="0" xfId="0" applyFont="1" applyAlignment="1">
      <alignment/>
    </xf>
    <xf numFmtId="49" fontId="0" fillId="0" borderId="45" xfId="0" applyNumberFormat="1" applyFont="1" applyFill="1" applyBorder="1" applyAlignment="1">
      <alignment/>
    </xf>
    <xf numFmtId="49" fontId="0" fillId="0" borderId="0" xfId="0" applyNumberFormat="1" applyAlignment="1">
      <alignment/>
    </xf>
    <xf numFmtId="49" fontId="0" fillId="0" borderId="45" xfId="0" applyNumberFormat="1" applyFont="1" applyFill="1" applyBorder="1" applyAlignment="1">
      <alignment horizontal="center"/>
    </xf>
    <xf numFmtId="44" fontId="21" fillId="0" borderId="0" xfId="44" applyFont="1" applyBorder="1" applyAlignment="1" applyProtection="1">
      <alignment/>
      <protection/>
    </xf>
    <xf numFmtId="0" fontId="44" fillId="0" borderId="0" xfId="0" applyFont="1" applyBorder="1" applyAlignment="1">
      <alignment/>
    </xf>
    <xf numFmtId="0" fontId="44" fillId="0" borderId="49" xfId="0" applyFont="1" applyBorder="1" applyAlignment="1">
      <alignment/>
    </xf>
    <xf numFmtId="0" fontId="44" fillId="0" borderId="0" xfId="0" applyFont="1" applyBorder="1" applyAlignment="1">
      <alignment/>
    </xf>
    <xf numFmtId="44" fontId="50" fillId="35" borderId="41" xfId="0" applyNumberFormat="1" applyFont="1" applyFill="1" applyBorder="1" applyAlignment="1" applyProtection="1">
      <alignment horizontal="center"/>
      <protection/>
    </xf>
    <xf numFmtId="44" fontId="6" fillId="35" borderId="41" xfId="0" applyNumberFormat="1" applyFont="1" applyFill="1" applyBorder="1" applyAlignment="1" applyProtection="1">
      <alignment horizontal="center"/>
      <protection/>
    </xf>
    <xf numFmtId="44" fontId="50" fillId="35" borderId="41" xfId="44" applyNumberFormat="1" applyFont="1" applyFill="1" applyBorder="1" applyAlignment="1" applyProtection="1">
      <alignment horizontal="right"/>
      <protection/>
    </xf>
    <xf numFmtId="164" fontId="50" fillId="35" borderId="41" xfId="44" applyNumberFormat="1" applyFont="1" applyFill="1" applyBorder="1" applyAlignment="1" applyProtection="1">
      <alignment horizontal="right"/>
      <protection/>
    </xf>
    <xf numFmtId="164" fontId="6" fillId="35" borderId="41" xfId="0" applyNumberFormat="1" applyFont="1" applyFill="1" applyBorder="1" applyAlignment="1" applyProtection="1">
      <alignment horizontal="right"/>
      <protection/>
    </xf>
    <xf numFmtId="164" fontId="50" fillId="35" borderId="41" xfId="0" applyNumberFormat="1" applyFont="1" applyFill="1" applyBorder="1" applyAlignment="1" applyProtection="1">
      <alignment horizontal="right"/>
      <protection/>
    </xf>
    <xf numFmtId="164" fontId="6" fillId="35" borderId="11" xfId="44" applyNumberFormat="1" applyFont="1" applyFill="1" applyBorder="1" applyAlignment="1" applyProtection="1">
      <alignment horizontal="right"/>
      <protection/>
    </xf>
    <xf numFmtId="43" fontId="6" fillId="35" borderId="11" xfId="42" applyFont="1" applyFill="1" applyBorder="1" applyAlignment="1" applyProtection="1">
      <alignment horizontal="right"/>
      <protection/>
    </xf>
    <xf numFmtId="44" fontId="14" fillId="35" borderId="50" xfId="44" applyFont="1" applyFill="1" applyBorder="1" applyAlignment="1" applyProtection="1">
      <alignment horizontal="right"/>
      <protection/>
    </xf>
    <xf numFmtId="164" fontId="50" fillId="35" borderId="11" xfId="44" applyNumberFormat="1" applyFont="1" applyFill="1" applyBorder="1" applyAlignment="1" applyProtection="1">
      <alignment horizontal="right"/>
      <protection/>
    </xf>
    <xf numFmtId="43" fontId="50" fillId="35" borderId="11" xfId="42" applyFont="1" applyFill="1" applyBorder="1" applyAlignment="1" applyProtection="1">
      <alignment horizontal="right"/>
      <protection/>
    </xf>
    <xf numFmtId="44" fontId="51" fillId="35" borderId="50" xfId="44" applyFont="1" applyFill="1" applyBorder="1" applyAlignment="1" applyProtection="1">
      <alignment horizontal="right"/>
      <protection/>
    </xf>
    <xf numFmtId="44" fontId="50" fillId="35" borderId="22" xfId="0" applyNumberFormat="1" applyFont="1" applyFill="1" applyBorder="1" applyAlignment="1" applyProtection="1">
      <alignment horizontal="center"/>
      <protection/>
    </xf>
    <xf numFmtId="0" fontId="6" fillId="33" borderId="41" xfId="0" applyFont="1" applyFill="1" applyBorder="1" applyAlignment="1" applyProtection="1">
      <alignment horizontal="left"/>
      <protection locked="0"/>
    </xf>
    <xf numFmtId="0" fontId="44" fillId="0" borderId="35" xfId="0" applyFont="1" applyBorder="1" applyAlignment="1">
      <alignment/>
    </xf>
    <xf numFmtId="0" fontId="44" fillId="34" borderId="0" xfId="0" applyFont="1" applyFill="1" applyAlignment="1">
      <alignment/>
    </xf>
    <xf numFmtId="0" fontId="0" fillId="0" borderId="51" xfId="0" applyFont="1" applyBorder="1" applyAlignment="1">
      <alignment/>
    </xf>
    <xf numFmtId="0" fontId="0" fillId="0" borderId="52" xfId="0" applyFont="1" applyBorder="1" applyAlignment="1">
      <alignment/>
    </xf>
    <xf numFmtId="8" fontId="0" fillId="0" borderId="52" xfId="0" applyNumberFormat="1" applyFont="1" applyBorder="1" applyAlignment="1">
      <alignment/>
    </xf>
    <xf numFmtId="8" fontId="0" fillId="0" borderId="53" xfId="0" applyNumberFormat="1" applyFont="1" applyBorder="1" applyAlignment="1">
      <alignment/>
    </xf>
    <xf numFmtId="49" fontId="0" fillId="0" borderId="52" xfId="0" applyNumberFormat="1" applyFont="1" applyBorder="1" applyAlignment="1">
      <alignment/>
    </xf>
    <xf numFmtId="0" fontId="0" fillId="0" borderId="0" xfId="0" applyAlignment="1">
      <alignment horizontal="center" vertical="center"/>
    </xf>
    <xf numFmtId="0" fontId="49" fillId="0" borderId="0" xfId="0" applyFont="1" applyAlignment="1" applyProtection="1">
      <alignment horizontal="center"/>
      <protection/>
    </xf>
    <xf numFmtId="0" fontId="10" fillId="0" borderId="21" xfId="0" applyFont="1" applyBorder="1" applyAlignment="1" applyProtection="1">
      <alignment horizontal="center" vertical="center"/>
      <protection/>
    </xf>
    <xf numFmtId="0" fontId="10" fillId="0" borderId="42" xfId="0" applyFont="1" applyBorder="1" applyAlignment="1" applyProtection="1">
      <alignment horizontal="center" vertical="center"/>
      <protection/>
    </xf>
    <xf numFmtId="0" fontId="10" fillId="0" borderId="21" xfId="0" applyFont="1" applyBorder="1" applyAlignment="1" applyProtection="1">
      <alignment horizontal="center" vertical="center" wrapText="1"/>
      <protection/>
    </xf>
    <xf numFmtId="0" fontId="10" fillId="0" borderId="22" xfId="0" applyFont="1" applyBorder="1" applyAlignment="1" applyProtection="1">
      <alignment horizontal="center" vertical="center"/>
      <protection/>
    </xf>
    <xf numFmtId="0" fontId="11" fillId="0" borderId="0" xfId="0" applyFont="1" applyAlignment="1" applyProtection="1">
      <alignment vertical="center"/>
      <protection/>
    </xf>
    <xf numFmtId="0" fontId="11" fillId="0" borderId="0" xfId="0" applyFont="1" applyAlignment="1" applyProtection="1">
      <alignment horizontal="center" vertical="center"/>
      <protection/>
    </xf>
    <xf numFmtId="0" fontId="10" fillId="0" borderId="15" xfId="0" applyFont="1" applyBorder="1" applyAlignment="1" applyProtection="1">
      <alignment horizontal="center" vertical="center"/>
      <protection/>
    </xf>
    <xf numFmtId="14" fontId="10" fillId="0" borderId="0" xfId="0" applyNumberFormat="1" applyFont="1" applyFill="1" applyAlignment="1" applyProtection="1">
      <alignment/>
      <protection/>
    </xf>
    <xf numFmtId="14" fontId="10" fillId="0" borderId="0" xfId="0" applyNumberFormat="1" applyFont="1" applyAlignment="1" applyProtection="1">
      <alignment/>
      <protection/>
    </xf>
    <xf numFmtId="0" fontId="5" fillId="0" borderId="0" xfId="0" applyFont="1" applyAlignment="1">
      <alignment/>
    </xf>
    <xf numFmtId="0" fontId="5" fillId="0" borderId="0" xfId="0" applyFont="1" applyAlignment="1">
      <alignment horizontal="center"/>
    </xf>
    <xf numFmtId="0" fontId="23" fillId="0" borderId="0" xfId="0" applyNumberFormat="1" applyFont="1" applyFill="1" applyAlignment="1" applyProtection="1">
      <alignment horizontal="center" vertical="center"/>
      <protection/>
    </xf>
    <xf numFmtId="0" fontId="23" fillId="0" borderId="0" xfId="0" applyFont="1" applyFill="1" applyBorder="1" applyAlignment="1" applyProtection="1">
      <alignment horizontal="center"/>
      <protection/>
    </xf>
    <xf numFmtId="0" fontId="23" fillId="0" borderId="0" xfId="0" applyFont="1" applyFill="1" applyAlignment="1" applyProtection="1">
      <alignment horizontal="center" vertical="center"/>
      <protection/>
    </xf>
    <xf numFmtId="0" fontId="23" fillId="0" borderId="0" xfId="0" applyFont="1" applyAlignment="1" applyProtection="1">
      <alignment horizontal="center" vertical="center"/>
      <protection/>
    </xf>
    <xf numFmtId="169" fontId="23" fillId="0" borderId="0" xfId="0" applyNumberFormat="1" applyFont="1" applyFill="1" applyAlignment="1" applyProtection="1">
      <alignment horizontal="center" vertical="center"/>
      <protection/>
    </xf>
    <xf numFmtId="17" fontId="23" fillId="0" borderId="0" xfId="0" applyNumberFormat="1" applyFont="1" applyAlignment="1" applyProtection="1">
      <alignment horizontal="center" vertical="center"/>
      <protection/>
    </xf>
    <xf numFmtId="0" fontId="5" fillId="0" borderId="10" xfId="0" applyFont="1" applyBorder="1" applyAlignment="1" applyProtection="1">
      <alignment/>
      <protection/>
    </xf>
    <xf numFmtId="0" fontId="53" fillId="0" borderId="12" xfId="0" applyFont="1" applyBorder="1" applyAlignment="1">
      <alignment/>
    </xf>
    <xf numFmtId="0" fontId="5" fillId="0" borderId="0" xfId="0" applyFont="1" applyFill="1" applyBorder="1" applyAlignment="1" applyProtection="1">
      <alignment/>
      <protection/>
    </xf>
    <xf numFmtId="0" fontId="5" fillId="0" borderId="0" xfId="0" applyFont="1" applyBorder="1" applyAlignment="1" applyProtection="1">
      <alignment/>
      <protection/>
    </xf>
    <xf numFmtId="0" fontId="5" fillId="0" borderId="0" xfId="0" applyFont="1" applyBorder="1" applyAlignment="1">
      <alignment/>
    </xf>
    <xf numFmtId="0" fontId="54" fillId="32" borderId="12" xfId="0" applyFont="1" applyFill="1" applyBorder="1" applyAlignment="1" applyProtection="1">
      <alignment/>
      <protection/>
    </xf>
    <xf numFmtId="0" fontId="25" fillId="32" borderId="12" xfId="0" applyFont="1" applyFill="1" applyBorder="1" applyAlignment="1" applyProtection="1">
      <alignment horizontal="left"/>
      <protection/>
    </xf>
    <xf numFmtId="0" fontId="10" fillId="0" borderId="0" xfId="0" applyFont="1" applyBorder="1" applyAlignment="1" applyProtection="1">
      <alignment horizontal="left"/>
      <protection/>
    </xf>
    <xf numFmtId="0" fontId="8" fillId="0" borderId="27" xfId="0" applyFont="1" applyBorder="1" applyAlignment="1" applyProtection="1">
      <alignment horizontal="left" vertical="center"/>
      <protection/>
    </xf>
    <xf numFmtId="0" fontId="5" fillId="0" borderId="27" xfId="0" applyFont="1" applyBorder="1" applyAlignment="1" applyProtection="1">
      <alignment/>
      <protection/>
    </xf>
    <xf numFmtId="0" fontId="10" fillId="0" borderId="0" xfId="0" applyFont="1" applyAlignment="1" applyProtection="1">
      <alignment horizontal="center" vertical="center"/>
      <protection/>
    </xf>
    <xf numFmtId="0" fontId="14" fillId="0" borderId="0" xfId="0" applyFont="1" applyFill="1" applyAlignment="1" applyProtection="1">
      <alignment horizontal="center" vertical="center"/>
      <protection/>
    </xf>
    <xf numFmtId="0" fontId="14" fillId="0" borderId="0" xfId="0" applyFont="1" applyAlignment="1" applyProtection="1">
      <alignment horizontal="center" vertical="center"/>
      <protection/>
    </xf>
    <xf numFmtId="0" fontId="10" fillId="0" borderId="0" xfId="0" applyFont="1" applyFill="1" applyAlignment="1" applyProtection="1">
      <alignment horizontal="center"/>
      <protection/>
    </xf>
    <xf numFmtId="0" fontId="14" fillId="0" borderId="0" xfId="0" applyNumberFormat="1" applyFont="1" applyFill="1" applyAlignment="1" applyProtection="1">
      <alignment horizontal="center" vertical="center"/>
      <protection/>
    </xf>
    <xf numFmtId="169" fontId="10" fillId="0" borderId="0" xfId="0" applyNumberFormat="1" applyFont="1" applyFill="1" applyAlignment="1" applyProtection="1">
      <alignment horizontal="center" vertical="center"/>
      <protection/>
    </xf>
    <xf numFmtId="0" fontId="10" fillId="0" borderId="0" xfId="0" applyNumberFormat="1" applyFont="1" applyFill="1" applyAlignment="1" applyProtection="1">
      <alignment horizontal="center" vertical="center"/>
      <protection/>
    </xf>
    <xf numFmtId="0" fontId="6" fillId="33" borderId="22" xfId="0" applyFont="1" applyFill="1" applyBorder="1" applyAlignment="1" applyProtection="1">
      <alignment/>
      <protection locked="0"/>
    </xf>
    <xf numFmtId="0" fontId="0" fillId="0" borderId="54" xfId="0" applyFont="1" applyBorder="1" applyAlignment="1">
      <alignment/>
    </xf>
    <xf numFmtId="0" fontId="0" fillId="0" borderId="55" xfId="0" applyFont="1" applyBorder="1" applyAlignment="1">
      <alignment/>
    </xf>
    <xf numFmtId="8" fontId="0" fillId="0" borderId="55" xfId="0" applyNumberFormat="1" applyFont="1" applyBorder="1" applyAlignment="1">
      <alignment/>
    </xf>
    <xf numFmtId="8" fontId="0" fillId="0" borderId="56" xfId="0" applyNumberFormat="1" applyFont="1" applyBorder="1" applyAlignment="1">
      <alignment/>
    </xf>
    <xf numFmtId="49" fontId="0" fillId="0" borderId="55" xfId="0" applyNumberFormat="1" applyFont="1" applyBorder="1" applyAlignment="1">
      <alignment/>
    </xf>
    <xf numFmtId="8" fontId="0" fillId="0" borderId="53" xfId="0" applyNumberFormat="1" applyFont="1" applyBorder="1" applyAlignment="1">
      <alignment/>
    </xf>
    <xf numFmtId="0" fontId="0" fillId="0" borderId="57" xfId="0" applyBorder="1" applyAlignment="1">
      <alignment/>
    </xf>
    <xf numFmtId="14" fontId="12" fillId="0" borderId="0" xfId="0" applyNumberFormat="1" applyFont="1" applyBorder="1" applyAlignment="1" applyProtection="1">
      <alignment horizontal="center"/>
      <protection/>
    </xf>
    <xf numFmtId="14" fontId="13" fillId="0" borderId="0" xfId="0" applyNumberFormat="1" applyFont="1" applyAlignment="1" applyProtection="1">
      <alignment horizontal="center"/>
      <protection/>
    </xf>
    <xf numFmtId="0" fontId="12" fillId="0" borderId="0" xfId="0" applyFont="1" applyAlignment="1" applyProtection="1">
      <alignment horizontal="left"/>
      <protection/>
    </xf>
    <xf numFmtId="164" fontId="21" fillId="0" borderId="58" xfId="0" applyNumberFormat="1" applyFont="1" applyBorder="1" applyAlignment="1" applyProtection="1">
      <alignment horizontal="right"/>
      <protection hidden="1"/>
    </xf>
    <xf numFmtId="164" fontId="21" fillId="0" borderId="59" xfId="0" applyNumberFormat="1" applyFont="1" applyBorder="1" applyAlignment="1" applyProtection="1">
      <alignment horizontal="right"/>
      <protection hidden="1"/>
    </xf>
    <xf numFmtId="164" fontId="21" fillId="0" borderId="60" xfId="0" applyNumberFormat="1" applyFont="1" applyBorder="1" applyAlignment="1" applyProtection="1">
      <alignment horizontal="right"/>
      <protection hidden="1"/>
    </xf>
    <xf numFmtId="170" fontId="19" fillId="0" borderId="20" xfId="0" applyNumberFormat="1" applyFont="1" applyBorder="1" applyAlignment="1" applyProtection="1">
      <alignment horizontal="left"/>
      <protection/>
    </xf>
    <xf numFmtId="170" fontId="19" fillId="0" borderId="21" xfId="0" applyNumberFormat="1" applyFont="1" applyBorder="1" applyAlignment="1" applyProtection="1">
      <alignment horizontal="left"/>
      <protection/>
    </xf>
    <xf numFmtId="170" fontId="19" fillId="0" borderId="22" xfId="0" applyNumberFormat="1" applyFont="1" applyBorder="1" applyAlignment="1" applyProtection="1">
      <alignment horizontal="left"/>
      <protection/>
    </xf>
    <xf numFmtId="0" fontId="9" fillId="0" borderId="12" xfId="0" applyFont="1" applyBorder="1" applyAlignment="1" applyProtection="1">
      <alignment horizontal="center"/>
      <protection/>
    </xf>
    <xf numFmtId="0" fontId="9" fillId="0" borderId="0" xfId="0" applyFont="1" applyBorder="1" applyAlignment="1" applyProtection="1">
      <alignment horizontal="center"/>
      <protection/>
    </xf>
    <xf numFmtId="164" fontId="21" fillId="0" borderId="42" xfId="0" applyNumberFormat="1" applyFont="1" applyBorder="1" applyAlignment="1" applyProtection="1">
      <alignment horizontal="right"/>
      <protection hidden="1"/>
    </xf>
    <xf numFmtId="164" fontId="21" fillId="0" borderId="21" xfId="0" applyNumberFormat="1" applyFont="1" applyBorder="1" applyAlignment="1" applyProtection="1">
      <alignment horizontal="right"/>
      <protection hidden="1"/>
    </xf>
    <xf numFmtId="164" fontId="21" fillId="0" borderId="61" xfId="0" applyNumberFormat="1" applyFont="1" applyBorder="1" applyAlignment="1" applyProtection="1">
      <alignment horizontal="right"/>
      <protection hidden="1"/>
    </xf>
    <xf numFmtId="164" fontId="21" fillId="0" borderId="24" xfId="0" applyNumberFormat="1" applyFont="1" applyBorder="1" applyAlignment="1" applyProtection="1">
      <alignment horizontal="right"/>
      <protection hidden="1"/>
    </xf>
    <xf numFmtId="164" fontId="21" fillId="0" borderId="14" xfId="0" applyNumberFormat="1" applyFont="1" applyBorder="1" applyAlignment="1" applyProtection="1">
      <alignment horizontal="right"/>
      <protection hidden="1"/>
    </xf>
    <xf numFmtId="164" fontId="21" fillId="0" borderId="62" xfId="0" applyNumberFormat="1" applyFont="1" applyBorder="1" applyAlignment="1" applyProtection="1">
      <alignment horizontal="right"/>
      <protection hidden="1"/>
    </xf>
    <xf numFmtId="0" fontId="6" fillId="0" borderId="63" xfId="0" applyFont="1" applyBorder="1" applyAlignment="1" applyProtection="1">
      <alignment/>
      <protection/>
    </xf>
    <xf numFmtId="0" fontId="19" fillId="0" borderId="64" xfId="0" applyFont="1" applyBorder="1" applyAlignment="1" applyProtection="1">
      <alignment horizontal="right"/>
      <protection/>
    </xf>
    <xf numFmtId="0" fontId="19" fillId="0" borderId="65" xfId="0" applyFont="1" applyBorder="1" applyAlignment="1" applyProtection="1">
      <alignment horizontal="right"/>
      <protection/>
    </xf>
    <xf numFmtId="0" fontId="19" fillId="0" borderId="66" xfId="0" applyFont="1" applyBorder="1" applyAlignment="1" applyProtection="1">
      <alignment horizontal="right"/>
      <protection/>
    </xf>
    <xf numFmtId="0" fontId="12" fillId="0" borderId="14" xfId="0" applyFont="1" applyBorder="1" applyAlignment="1" applyProtection="1">
      <alignment horizontal="center"/>
      <protection/>
    </xf>
    <xf numFmtId="0" fontId="13" fillId="0" borderId="12" xfId="0" applyFont="1" applyBorder="1" applyAlignment="1" applyProtection="1">
      <alignment horizontal="center"/>
      <protection/>
    </xf>
    <xf numFmtId="165" fontId="19" fillId="0" borderId="67" xfId="0" applyNumberFormat="1" applyFont="1" applyBorder="1" applyAlignment="1" applyProtection="1">
      <alignment horizontal="left"/>
      <protection/>
    </xf>
    <xf numFmtId="165" fontId="19" fillId="0" borderId="68" xfId="0" applyNumberFormat="1" applyFont="1" applyBorder="1" applyAlignment="1" applyProtection="1">
      <alignment horizontal="left"/>
      <protection/>
    </xf>
    <xf numFmtId="165" fontId="19" fillId="0" borderId="69" xfId="0" applyNumberFormat="1" applyFont="1" applyBorder="1" applyAlignment="1" applyProtection="1">
      <alignment horizontal="left"/>
      <protection/>
    </xf>
    <xf numFmtId="166" fontId="19" fillId="0" borderId="20" xfId="0" applyNumberFormat="1" applyFont="1" applyBorder="1" applyAlignment="1" applyProtection="1">
      <alignment horizontal="left"/>
      <protection/>
    </xf>
    <xf numFmtId="166" fontId="19" fillId="0" borderId="21" xfId="0" applyNumberFormat="1" applyFont="1" applyBorder="1" applyAlignment="1" applyProtection="1">
      <alignment horizontal="left"/>
      <protection/>
    </xf>
    <xf numFmtId="166" fontId="19" fillId="0" borderId="22" xfId="0" applyNumberFormat="1" applyFont="1" applyBorder="1" applyAlignment="1" applyProtection="1">
      <alignment horizontal="left"/>
      <protection/>
    </xf>
    <xf numFmtId="0" fontId="0" fillId="0" borderId="21" xfId="0" applyBorder="1" applyAlignment="1" applyProtection="1">
      <alignment horizontal="right"/>
      <protection/>
    </xf>
    <xf numFmtId="0" fontId="0" fillId="0" borderId="61" xfId="0" applyBorder="1" applyAlignment="1" applyProtection="1">
      <alignment horizontal="right"/>
      <protection/>
    </xf>
    <xf numFmtId="0" fontId="19" fillId="0" borderId="20" xfId="0" applyFont="1" applyBorder="1" applyAlignment="1" applyProtection="1">
      <alignment horizontal="left"/>
      <protection/>
    </xf>
    <xf numFmtId="0" fontId="19" fillId="0" borderId="21" xfId="0" applyFont="1" applyBorder="1" applyAlignment="1" applyProtection="1">
      <alignment horizontal="left"/>
      <protection/>
    </xf>
    <xf numFmtId="0" fontId="19" fillId="0" borderId="22" xfId="0" applyFont="1" applyBorder="1" applyAlignment="1" applyProtection="1">
      <alignment horizontal="left"/>
      <protection/>
    </xf>
    <xf numFmtId="0" fontId="19" fillId="0" borderId="67" xfId="0" applyFont="1" applyBorder="1" applyAlignment="1" applyProtection="1">
      <alignment/>
      <protection/>
    </xf>
    <xf numFmtId="0" fontId="19" fillId="0" borderId="68" xfId="0" applyFont="1" applyBorder="1" applyAlignment="1" applyProtection="1">
      <alignment/>
      <protection/>
    </xf>
    <xf numFmtId="0" fontId="19" fillId="0" borderId="69" xfId="0" applyFont="1" applyBorder="1" applyAlignment="1" applyProtection="1">
      <alignment/>
      <protection/>
    </xf>
    <xf numFmtId="164" fontId="21" fillId="0" borderId="24" xfId="0" applyNumberFormat="1" applyFont="1" applyBorder="1" applyAlignment="1" applyProtection="1">
      <alignment horizontal="right"/>
      <protection/>
    </xf>
    <xf numFmtId="164" fontId="21" fillId="0" borderId="14" xfId="0" applyNumberFormat="1" applyFont="1" applyBorder="1" applyAlignment="1" applyProtection="1">
      <alignment horizontal="right"/>
      <protection/>
    </xf>
    <xf numFmtId="164" fontId="21" fillId="0" borderId="62" xfId="0" applyNumberFormat="1" applyFont="1" applyBorder="1" applyAlignment="1" applyProtection="1">
      <alignment horizontal="right"/>
      <protection/>
    </xf>
    <xf numFmtId="0" fontId="19" fillId="0" borderId="70" xfId="0" applyFont="1" applyBorder="1" applyAlignment="1" applyProtection="1">
      <alignment horizontal="left"/>
      <protection/>
    </xf>
    <xf numFmtId="0" fontId="19" fillId="0" borderId="59" xfId="0" applyFont="1" applyBorder="1" applyAlignment="1" applyProtection="1">
      <alignment horizontal="left"/>
      <protection/>
    </xf>
    <xf numFmtId="0" fontId="19" fillId="0" borderId="71" xfId="0" applyFont="1" applyBorder="1" applyAlignment="1" applyProtection="1">
      <alignment horizontal="left"/>
      <protection/>
    </xf>
    <xf numFmtId="0" fontId="20" fillId="0" borderId="20" xfId="0" applyFont="1" applyBorder="1" applyAlignment="1" applyProtection="1">
      <alignment/>
      <protection/>
    </xf>
    <xf numFmtId="0" fontId="19" fillId="0" borderId="21" xfId="0" applyFont="1" applyBorder="1" applyAlignment="1" applyProtection="1">
      <alignment/>
      <protection/>
    </xf>
    <xf numFmtId="0" fontId="19" fillId="0" borderId="22" xfId="0" applyFont="1" applyBorder="1" applyAlignment="1" applyProtection="1">
      <alignment/>
      <protection/>
    </xf>
    <xf numFmtId="0" fontId="19" fillId="0" borderId="20" xfId="0" applyFont="1" applyBorder="1" applyAlignment="1" applyProtection="1">
      <alignment/>
      <protection/>
    </xf>
    <xf numFmtId="164" fontId="16" fillId="33" borderId="0" xfId="0" applyNumberFormat="1" applyFont="1" applyFill="1" applyAlignment="1" applyProtection="1">
      <alignment horizontal="center"/>
      <protection locked="0"/>
    </xf>
    <xf numFmtId="0" fontId="16" fillId="33" borderId="0" xfId="0" applyFont="1" applyFill="1" applyAlignment="1" applyProtection="1">
      <alignment vertical="justify" wrapText="1"/>
      <protection locked="0"/>
    </xf>
    <xf numFmtId="0" fontId="0" fillId="0" borderId="0" xfId="0" applyAlignment="1" applyProtection="1">
      <alignment vertical="justify"/>
      <protection locked="0"/>
    </xf>
    <xf numFmtId="0" fontId="12" fillId="0" borderId="0" xfId="0" applyFont="1" applyAlignment="1" applyProtection="1">
      <alignment horizontal="center"/>
      <protection/>
    </xf>
    <xf numFmtId="164" fontId="19" fillId="0" borderId="72" xfId="0" applyNumberFormat="1" applyFont="1" applyBorder="1" applyAlignment="1" applyProtection="1">
      <alignment horizontal="right"/>
      <protection hidden="1"/>
    </xf>
    <xf numFmtId="164" fontId="19" fillId="0" borderId="65" xfId="0" applyNumberFormat="1" applyFont="1" applyBorder="1" applyAlignment="1" applyProtection="1">
      <alignment horizontal="right"/>
      <protection hidden="1"/>
    </xf>
    <xf numFmtId="164" fontId="19" fillId="0" borderId="73" xfId="0" applyNumberFormat="1" applyFont="1" applyBorder="1" applyAlignment="1" applyProtection="1">
      <alignment horizontal="right"/>
      <protection hidden="1"/>
    </xf>
    <xf numFmtId="10" fontId="16" fillId="33" borderId="27" xfId="0" applyNumberFormat="1" applyFont="1" applyFill="1" applyBorder="1" applyAlignment="1" applyProtection="1">
      <alignment/>
      <protection locked="0"/>
    </xf>
    <xf numFmtId="0" fontId="16" fillId="33" borderId="27" xfId="0" applyFont="1" applyFill="1" applyBorder="1" applyAlignment="1" applyProtection="1">
      <alignment/>
      <protection locked="0"/>
    </xf>
    <xf numFmtId="0" fontId="49" fillId="0" borderId="0" xfId="0" applyFont="1" applyAlignment="1" applyProtection="1">
      <alignment horizontal="left"/>
      <protection/>
    </xf>
    <xf numFmtId="0" fontId="10" fillId="0" borderId="0" xfId="0" applyFont="1" applyFill="1" applyAlignment="1" applyProtection="1">
      <alignment horizontal="center" vertical="center"/>
      <protection/>
    </xf>
    <xf numFmtId="0" fontId="0" fillId="0" borderId="0" xfId="0" applyAlignment="1" applyProtection="1">
      <alignment horizontal="left"/>
      <protection/>
    </xf>
    <xf numFmtId="0" fontId="16" fillId="33" borderId="0" xfId="0" applyFont="1" applyFill="1" applyAlignment="1" applyProtection="1">
      <alignment horizontal="center"/>
      <protection locked="0"/>
    </xf>
    <xf numFmtId="0" fontId="16" fillId="33" borderId="0" xfId="0" applyFont="1" applyFill="1" applyAlignment="1" applyProtection="1">
      <alignment/>
      <protection locked="0"/>
    </xf>
    <xf numFmtId="0" fontId="0" fillId="33" borderId="0" xfId="0" applyFill="1" applyAlignment="1" applyProtection="1">
      <alignment/>
      <protection locked="0"/>
    </xf>
    <xf numFmtId="0" fontId="0" fillId="0" borderId="0" xfId="0" applyAlignment="1" applyProtection="1">
      <alignment horizontal="center"/>
      <protection locked="0"/>
    </xf>
    <xf numFmtId="0" fontId="22" fillId="0" borderId="0" xfId="0" applyFont="1" applyAlignment="1" applyProtection="1">
      <alignment horizontal="center"/>
      <protection/>
    </xf>
    <xf numFmtId="0" fontId="19" fillId="0" borderId="0" xfId="0" applyFont="1" applyAlignment="1" applyProtection="1">
      <alignment/>
      <protection locked="0"/>
    </xf>
    <xf numFmtId="0" fontId="20" fillId="0" borderId="42" xfId="0" applyFont="1" applyBorder="1" applyAlignment="1" applyProtection="1">
      <alignment horizontal="center"/>
      <protection/>
    </xf>
    <xf numFmtId="0" fontId="20" fillId="0" borderId="21" xfId="0" applyFont="1" applyBorder="1" applyAlignment="1" applyProtection="1">
      <alignment horizontal="center"/>
      <protection/>
    </xf>
    <xf numFmtId="0" fontId="20" fillId="0" borderId="61" xfId="0" applyFont="1" applyBorder="1" applyAlignment="1" applyProtection="1">
      <alignment horizontal="center"/>
      <protection/>
    </xf>
    <xf numFmtId="0" fontId="12" fillId="0" borderId="0" xfId="0" applyFont="1" applyAlignment="1" applyProtection="1">
      <alignment horizontal="right"/>
      <protection/>
    </xf>
    <xf numFmtId="10" fontId="16" fillId="33" borderId="0" xfId="0" applyNumberFormat="1" applyFont="1" applyFill="1" applyAlignment="1" applyProtection="1">
      <alignment/>
      <protection locked="0"/>
    </xf>
    <xf numFmtId="164" fontId="35" fillId="0" borderId="0" xfId="0" applyNumberFormat="1" applyFont="1" applyAlignment="1" applyProtection="1">
      <alignment horizontal="right"/>
      <protection/>
    </xf>
    <xf numFmtId="0" fontId="52" fillId="0" borderId="0" xfId="0" applyFont="1" applyAlignment="1" applyProtection="1">
      <alignment horizontal="center"/>
      <protection/>
    </xf>
    <xf numFmtId="0" fontId="6" fillId="33" borderId="41" xfId="0" applyFont="1" applyFill="1" applyBorder="1" applyAlignment="1" applyProtection="1">
      <alignment horizontal="left"/>
      <protection locked="0"/>
    </xf>
    <xf numFmtId="0" fontId="0" fillId="33" borderId="41" xfId="0" applyFill="1" applyBorder="1" applyAlignment="1" applyProtection="1">
      <alignment horizontal="left"/>
      <protection locked="0"/>
    </xf>
    <xf numFmtId="0" fontId="6" fillId="0" borderId="41" xfId="0" applyFont="1" applyFill="1" applyBorder="1" applyAlignment="1" applyProtection="1">
      <alignment horizontal="left"/>
      <protection/>
    </xf>
    <xf numFmtId="0" fontId="0" fillId="0" borderId="41" xfId="0" applyFill="1" applyBorder="1" applyAlignment="1" applyProtection="1">
      <alignment horizontal="left"/>
      <protection/>
    </xf>
    <xf numFmtId="44" fontId="14" fillId="0" borderId="0" xfId="0" applyNumberFormat="1" applyFont="1" applyAlignment="1" applyProtection="1">
      <alignment/>
      <protection/>
    </xf>
    <xf numFmtId="0" fontId="6" fillId="33" borderId="42" xfId="0" applyFont="1" applyFill="1" applyBorder="1" applyAlignment="1" applyProtection="1">
      <alignment horizontal="left"/>
      <protection locked="0"/>
    </xf>
    <xf numFmtId="0" fontId="6" fillId="33" borderId="22" xfId="0" applyFont="1" applyFill="1" applyBorder="1" applyAlignment="1" applyProtection="1">
      <alignment horizontal="left"/>
      <protection locked="0"/>
    </xf>
    <xf numFmtId="0" fontId="11" fillId="0" borderId="17" xfId="0" applyFont="1" applyBorder="1" applyAlignment="1" applyProtection="1">
      <alignment horizontal="right"/>
      <protection/>
    </xf>
    <xf numFmtId="0" fontId="11" fillId="0" borderId="74" xfId="0" applyFont="1" applyBorder="1" applyAlignment="1" applyProtection="1">
      <alignment horizontal="right"/>
      <protection/>
    </xf>
    <xf numFmtId="0" fontId="14" fillId="0" borderId="0" xfId="0" applyFont="1" applyBorder="1" applyAlignment="1" applyProtection="1">
      <alignment horizontal="right"/>
      <protection/>
    </xf>
    <xf numFmtId="167" fontId="11" fillId="0" borderId="75" xfId="0" applyNumberFormat="1" applyFont="1" applyBorder="1" applyAlignment="1" applyProtection="1">
      <alignment horizontal="right"/>
      <protection/>
    </xf>
    <xf numFmtId="167" fontId="11" fillId="0" borderId="76" xfId="0" applyNumberFormat="1" applyFont="1" applyBorder="1" applyAlignment="1" applyProtection="1">
      <alignment horizontal="right"/>
      <protection/>
    </xf>
    <xf numFmtId="169" fontId="23" fillId="0" borderId="0" xfId="0" applyNumberFormat="1" applyFont="1" applyAlignment="1" applyProtection="1">
      <alignment horizontal="center" vertical="center"/>
      <protection/>
    </xf>
    <xf numFmtId="169" fontId="5" fillId="0" borderId="0" xfId="0" applyNumberFormat="1" applyFont="1" applyAlignment="1">
      <alignment horizontal="center" vertical="center"/>
    </xf>
    <xf numFmtId="0" fontId="0" fillId="0" borderId="0" xfId="0" applyBorder="1" applyAlignment="1" applyProtection="1">
      <alignment/>
      <protection/>
    </xf>
    <xf numFmtId="0" fontId="5" fillId="0" borderId="0" xfId="0" applyFont="1" applyAlignment="1">
      <alignment horizontal="center"/>
    </xf>
    <xf numFmtId="0" fontId="23" fillId="0" borderId="0" xfId="0" applyNumberFormat="1" applyFont="1" applyFill="1" applyAlignment="1" applyProtection="1">
      <alignment horizontal="center" vertical="center"/>
      <protection/>
    </xf>
    <xf numFmtId="0" fontId="23" fillId="0" borderId="0" xfId="0" applyFont="1" applyFill="1" applyAlignment="1" applyProtection="1">
      <alignment horizontal="center"/>
      <protection/>
    </xf>
    <xf numFmtId="0" fontId="5" fillId="0" borderId="0" xfId="0" applyFont="1" applyAlignment="1">
      <alignment/>
    </xf>
    <xf numFmtId="0" fontId="23" fillId="0" borderId="0" xfId="0" applyFont="1" applyFill="1" applyBorder="1" applyAlignment="1" applyProtection="1">
      <alignment horizontal="center"/>
      <protection/>
    </xf>
    <xf numFmtId="0" fontId="23" fillId="0" borderId="0" xfId="0" applyFont="1" applyFill="1" applyAlignment="1" applyProtection="1">
      <alignment horizontal="center" vertical="center"/>
      <protection/>
    </xf>
    <xf numFmtId="0" fontId="10" fillId="0" borderId="14" xfId="0" applyFont="1" applyBorder="1" applyAlignment="1" applyProtection="1">
      <alignment horizontal="left" vertical="center"/>
      <protection/>
    </xf>
    <xf numFmtId="0" fontId="0" fillId="0" borderId="14" xfId="0" applyBorder="1" applyAlignment="1" applyProtection="1">
      <alignment horizontal="left" vertical="center"/>
      <protection/>
    </xf>
    <xf numFmtId="0" fontId="10" fillId="0" borderId="14" xfId="0" applyFont="1" applyBorder="1" applyAlignment="1" applyProtection="1">
      <alignment horizontal="center" vertical="center" wrapText="1"/>
      <protection/>
    </xf>
    <xf numFmtId="0" fontId="0" fillId="0" borderId="14" xfId="0" applyBorder="1" applyAlignment="1" applyProtection="1">
      <alignment vertical="center"/>
      <protection/>
    </xf>
    <xf numFmtId="0" fontId="10" fillId="0" borderId="0" xfId="0" applyFont="1" applyFill="1" applyAlignment="1" applyProtection="1">
      <alignment horizontal="left"/>
      <protection/>
    </xf>
    <xf numFmtId="49" fontId="6" fillId="33" borderId="42" xfId="0" applyNumberFormat="1" applyFont="1" applyFill="1" applyBorder="1" applyAlignment="1" applyProtection="1">
      <alignment horizontal="center"/>
      <protection locked="0"/>
    </xf>
    <xf numFmtId="49" fontId="6" fillId="33" borderId="22" xfId="0" applyNumberFormat="1" applyFont="1" applyFill="1" applyBorder="1" applyAlignment="1" applyProtection="1">
      <alignment horizontal="center"/>
      <protection locked="0"/>
    </xf>
    <xf numFmtId="0" fontId="6" fillId="0" borderId="42" xfId="0" applyFont="1" applyFill="1" applyBorder="1" applyAlignment="1" applyProtection="1">
      <alignment/>
      <protection/>
    </xf>
    <xf numFmtId="0" fontId="6" fillId="0" borderId="22" xfId="0" applyFont="1" applyFill="1" applyBorder="1" applyAlignment="1" applyProtection="1">
      <alignment/>
      <protection/>
    </xf>
    <xf numFmtId="0" fontId="6" fillId="0" borderId="12" xfId="0" applyFont="1" applyBorder="1" applyAlignment="1" applyProtection="1">
      <alignment horizontal="left"/>
      <protection/>
    </xf>
    <xf numFmtId="0" fontId="13" fillId="0" borderId="0" xfId="0" applyFont="1" applyAlignment="1">
      <alignment/>
    </xf>
    <xf numFmtId="0" fontId="15" fillId="0" borderId="0" xfId="0" applyFont="1" applyAlignment="1" applyProtection="1">
      <alignment horizontal="center"/>
      <protection/>
    </xf>
    <xf numFmtId="0" fontId="10" fillId="0" borderId="0" xfId="0" applyFont="1" applyFill="1" applyAlignment="1" applyProtection="1">
      <alignment horizontal="center"/>
      <protection/>
    </xf>
    <xf numFmtId="169" fontId="10" fillId="0" borderId="0" xfId="0" applyNumberFormat="1" applyFont="1" applyAlignment="1" applyProtection="1">
      <alignment horizontal="center" vertical="center"/>
      <protection/>
    </xf>
    <xf numFmtId="169" fontId="13" fillId="0" borderId="0" xfId="0" applyNumberFormat="1" applyFont="1" applyAlignment="1">
      <alignment horizontal="center" vertical="center"/>
    </xf>
    <xf numFmtId="14" fontId="10" fillId="0" borderId="0" xfId="0" applyNumberFormat="1" applyFont="1" applyFill="1" applyAlignment="1" applyProtection="1">
      <alignment horizontal="center"/>
      <protection/>
    </xf>
    <xf numFmtId="0" fontId="10" fillId="0" borderId="14" xfId="0" applyFont="1" applyBorder="1" applyAlignment="1" applyProtection="1">
      <alignment horizontal="center" vertical="center"/>
      <protection/>
    </xf>
    <xf numFmtId="0" fontId="29" fillId="0" borderId="0" xfId="0" applyFont="1" applyBorder="1" applyAlignment="1" applyProtection="1">
      <alignment horizontal="left"/>
      <protection/>
    </xf>
    <xf numFmtId="0" fontId="29" fillId="0" borderId="12" xfId="0" applyFont="1" applyBorder="1" applyAlignment="1" applyProtection="1">
      <alignment horizontal="left"/>
      <protection/>
    </xf>
    <xf numFmtId="0" fontId="53" fillId="0" borderId="12" xfId="0" applyFont="1" applyBorder="1" applyAlignment="1">
      <alignment/>
    </xf>
    <xf numFmtId="44" fontId="6" fillId="33" borderId="41" xfId="44" applyFont="1" applyFill="1" applyBorder="1" applyAlignment="1" applyProtection="1">
      <alignment horizontal="center"/>
      <protection locked="0"/>
    </xf>
    <xf numFmtId="0" fontId="6" fillId="33" borderId="41" xfId="0" applyFont="1" applyFill="1" applyBorder="1" applyAlignment="1" applyProtection="1">
      <alignment horizontal="center"/>
      <protection locked="0"/>
    </xf>
    <xf numFmtId="0" fontId="10" fillId="0" borderId="21" xfId="0" applyFont="1" applyBorder="1" applyAlignment="1" applyProtection="1">
      <alignment horizontal="center" vertical="center"/>
      <protection/>
    </xf>
    <xf numFmtId="164" fontId="6" fillId="33" borderId="42" xfId="44" applyNumberFormat="1" applyFont="1" applyFill="1" applyBorder="1" applyAlignment="1" applyProtection="1">
      <alignment horizontal="right"/>
      <protection locked="0"/>
    </xf>
    <xf numFmtId="164" fontId="6" fillId="33" borderId="22" xfId="44" applyNumberFormat="1" applyFont="1" applyFill="1" applyBorder="1" applyAlignment="1" applyProtection="1">
      <alignment horizontal="right"/>
      <protection locked="0"/>
    </xf>
    <xf numFmtId="0" fontId="49" fillId="0" borderId="0" xfId="0" applyFont="1" applyAlignment="1" applyProtection="1">
      <alignment horizontal="center"/>
      <protection/>
    </xf>
    <xf numFmtId="0" fontId="25" fillId="0" borderId="10" xfId="0" applyFont="1" applyBorder="1" applyAlignment="1" applyProtection="1">
      <alignment horizontal="left"/>
      <protection/>
    </xf>
    <xf numFmtId="0" fontId="5" fillId="0" borderId="0" xfId="0" applyFont="1" applyAlignment="1">
      <alignment horizontal="right"/>
    </xf>
    <xf numFmtId="0" fontId="5" fillId="0" borderId="0" xfId="0" applyFont="1" applyAlignment="1">
      <alignment horizontal="center" vertical="center"/>
    </xf>
    <xf numFmtId="164" fontId="10" fillId="0" borderId="21" xfId="0" applyNumberFormat="1" applyFont="1" applyBorder="1" applyAlignment="1" applyProtection="1">
      <alignment horizontal="center" vertical="center"/>
      <protection/>
    </xf>
    <xf numFmtId="0" fontId="14" fillId="0" borderId="77" xfId="0" applyFont="1" applyBorder="1" applyAlignment="1" applyProtection="1">
      <alignment horizontal="right"/>
      <protection/>
    </xf>
    <xf numFmtId="0" fontId="14" fillId="0" borderId="78" xfId="0" applyFont="1" applyBorder="1" applyAlignment="1" applyProtection="1">
      <alignment horizontal="right"/>
      <protection/>
    </xf>
    <xf numFmtId="2" fontId="6" fillId="33" borderId="41" xfId="0" applyNumberFormat="1" applyFont="1" applyFill="1" applyBorder="1" applyAlignment="1" applyProtection="1">
      <alignment horizontal="center"/>
      <protection locked="0"/>
    </xf>
    <xf numFmtId="164" fontId="6" fillId="33" borderId="41" xfId="0" applyNumberFormat="1" applyFont="1" applyFill="1" applyBorder="1" applyAlignment="1" applyProtection="1">
      <alignment horizontal="right"/>
      <protection locked="0"/>
    </xf>
    <xf numFmtId="167" fontId="11" fillId="0" borderId="0" xfId="0" applyNumberFormat="1" applyFont="1" applyBorder="1" applyAlignment="1" applyProtection="1">
      <alignment horizontal="right"/>
      <protection/>
    </xf>
    <xf numFmtId="0" fontId="11" fillId="0" borderId="11" xfId="0" applyFont="1" applyBorder="1" applyAlignment="1" applyProtection="1">
      <alignment horizontal="right"/>
      <protection/>
    </xf>
    <xf numFmtId="0" fontId="10" fillId="0" borderId="14" xfId="0" applyFont="1" applyBorder="1" applyAlignment="1" applyProtection="1">
      <alignment horizontal="center"/>
      <protection/>
    </xf>
    <xf numFmtId="0" fontId="27" fillId="32" borderId="12" xfId="0" applyFont="1" applyFill="1" applyBorder="1" applyAlignment="1" applyProtection="1">
      <alignment horizontal="left"/>
      <protection/>
    </xf>
    <xf numFmtId="14" fontId="3" fillId="0" borderId="0" xfId="0" applyNumberFormat="1" applyFont="1" applyBorder="1" applyAlignment="1" applyProtection="1">
      <alignment horizontal="center"/>
      <protection/>
    </xf>
    <xf numFmtId="0" fontId="6" fillId="0" borderId="0" xfId="0" applyFont="1" applyBorder="1" applyAlignment="1" applyProtection="1">
      <alignment horizontal="left"/>
      <protection/>
    </xf>
    <xf numFmtId="0" fontId="6" fillId="0" borderId="0" xfId="0" applyFont="1" applyBorder="1" applyAlignment="1" applyProtection="1">
      <alignment horizontal="center"/>
      <protection/>
    </xf>
    <xf numFmtId="164" fontId="6" fillId="0" borderId="0" xfId="0" applyNumberFormat="1" applyFont="1" applyBorder="1" applyAlignment="1" applyProtection="1">
      <alignment horizontal="right"/>
      <protection/>
    </xf>
    <xf numFmtId="0" fontId="27" fillId="0" borderId="0" xfId="0" applyFont="1" applyFill="1" applyBorder="1" applyAlignment="1" applyProtection="1">
      <alignment/>
      <protection/>
    </xf>
    <xf numFmtId="0" fontId="3" fillId="0" borderId="0" xfId="0" applyFont="1" applyFill="1" applyBorder="1" applyAlignment="1" applyProtection="1">
      <alignment horizontal="center"/>
      <protection/>
    </xf>
    <xf numFmtId="0" fontId="0" fillId="0" borderId="0" xfId="0" applyAlignment="1">
      <alignment/>
    </xf>
    <xf numFmtId="0" fontId="3" fillId="0" borderId="0" xfId="0" applyFont="1" applyFill="1" applyAlignment="1" applyProtection="1">
      <alignment horizontal="center" vertical="center"/>
      <protection/>
    </xf>
    <xf numFmtId="0" fontId="3" fillId="0" borderId="0" xfId="0" applyFont="1" applyFill="1" applyAlignment="1" applyProtection="1">
      <alignment horizontal="center"/>
      <protection/>
    </xf>
    <xf numFmtId="0" fontId="3" fillId="0" borderId="0" xfId="0" applyNumberFormat="1" applyFont="1" applyFill="1" applyAlignment="1" applyProtection="1">
      <alignment horizontal="center" vertical="center"/>
      <protection/>
    </xf>
    <xf numFmtId="169" fontId="3" fillId="0" borderId="0" xfId="0" applyNumberFormat="1" applyFont="1" applyAlignment="1" applyProtection="1">
      <alignment horizontal="center" vertical="center"/>
      <protection/>
    </xf>
    <xf numFmtId="169" fontId="0" fillId="0" borderId="0" xfId="0" applyNumberFormat="1" applyAlignment="1">
      <alignment horizontal="center" vertical="center"/>
    </xf>
    <xf numFmtId="14" fontId="14" fillId="0" borderId="0" xfId="0" applyNumberFormat="1" applyFont="1" applyFill="1" applyAlignment="1" applyProtection="1">
      <alignment/>
      <protection/>
    </xf>
    <xf numFmtId="0" fontId="12" fillId="0" borderId="0" xfId="0" applyFont="1" applyBorder="1" applyAlignment="1" applyProtection="1">
      <alignment horizontal="center"/>
      <protection/>
    </xf>
    <xf numFmtId="0" fontId="13" fillId="0" borderId="0" xfId="0" applyFont="1" applyBorder="1" applyAlignment="1" applyProtection="1">
      <alignment horizontal="center"/>
      <protection/>
    </xf>
    <xf numFmtId="0" fontId="38" fillId="0" borderId="0" xfId="0" applyFont="1" applyAlignment="1" applyProtection="1">
      <alignment/>
      <protection/>
    </xf>
    <xf numFmtId="0" fontId="22" fillId="0" borderId="0" xfId="0" applyFont="1" applyFill="1" applyAlignment="1" applyProtection="1">
      <alignment horizontal="center" vertical="center"/>
      <protection/>
    </xf>
    <xf numFmtId="0" fontId="48" fillId="0" borderId="0" xfId="0" applyFont="1" applyAlignment="1" applyProtection="1">
      <alignment horizontal="center"/>
      <protection/>
    </xf>
    <xf numFmtId="164" fontId="16" fillId="0" borderId="0" xfId="0" applyNumberFormat="1" applyFont="1" applyAlignment="1" applyProtection="1">
      <alignment horizontal="center"/>
      <protection/>
    </xf>
    <xf numFmtId="0" fontId="9" fillId="0" borderId="0" xfId="0" applyFont="1" applyAlignment="1" applyProtection="1">
      <alignment/>
      <protection/>
    </xf>
    <xf numFmtId="0" fontId="21" fillId="33" borderId="0" xfId="0" applyFont="1" applyFill="1" applyAlignment="1" applyProtection="1">
      <alignment horizontal="center"/>
      <protection locked="0"/>
    </xf>
    <xf numFmtId="0" fontId="10" fillId="0" borderId="0" xfId="0" applyFont="1" applyAlignment="1" applyProtection="1">
      <alignment horizontal="left" vertical="center" wrapText="1"/>
      <protection/>
    </xf>
    <xf numFmtId="164" fontId="16" fillId="0" borderId="0" xfId="0" applyNumberFormat="1" applyFont="1" applyFill="1" applyAlignment="1" applyProtection="1">
      <alignment horizontal="center"/>
      <protection/>
    </xf>
    <xf numFmtId="0" fontId="16" fillId="0" borderId="0" xfId="0" applyFont="1" applyFill="1" applyAlignment="1" applyProtection="1">
      <alignment horizontal="center" vertical="center"/>
      <protection/>
    </xf>
    <xf numFmtId="0" fontId="20" fillId="0" borderId="21" xfId="0" applyFont="1" applyBorder="1" applyAlignment="1" applyProtection="1">
      <alignment/>
      <protection/>
    </xf>
    <xf numFmtId="0" fontId="20" fillId="0" borderId="22" xfId="0" applyFont="1" applyBorder="1" applyAlignment="1" applyProtection="1">
      <alignment/>
      <protection/>
    </xf>
    <xf numFmtId="0" fontId="10" fillId="0" borderId="0" xfId="0" applyFont="1" applyAlignment="1" applyProtection="1">
      <alignment horizontal="center" vertical="center"/>
      <protection/>
    </xf>
    <xf numFmtId="0" fontId="16" fillId="33" borderId="0" xfId="0" applyNumberFormat="1" applyFont="1" applyFill="1" applyAlignment="1" applyProtection="1">
      <alignment horizontal="center"/>
      <protection locked="0"/>
    </xf>
    <xf numFmtId="0" fontId="22" fillId="0" borderId="0" xfId="0" applyFont="1" applyAlignment="1" applyProtection="1">
      <alignment/>
      <protection/>
    </xf>
    <xf numFmtId="0" fontId="0" fillId="0" borderId="0" xfId="0" applyAlignment="1" applyProtection="1">
      <alignment/>
      <protection/>
    </xf>
    <xf numFmtId="0" fontId="16" fillId="0" borderId="0" xfId="0" applyFont="1" applyAlignment="1" applyProtection="1">
      <alignment horizontal="center"/>
      <protection/>
    </xf>
    <xf numFmtId="0" fontId="16" fillId="0" borderId="0" xfId="0" applyFont="1" applyFill="1" applyAlignment="1" applyProtection="1">
      <alignment horizontal="center" vertical="center" wrapText="1" readingOrder="1"/>
      <protection/>
    </xf>
    <xf numFmtId="0" fontId="0" fillId="0" borderId="0" xfId="0" applyFill="1" applyAlignment="1" applyProtection="1">
      <alignment wrapText="1" readingOrder="1"/>
      <protection/>
    </xf>
    <xf numFmtId="14" fontId="14" fillId="0" borderId="0" xfId="0" applyNumberFormat="1" applyFont="1" applyFill="1" applyAlignment="1" applyProtection="1">
      <alignment horizontal="center"/>
      <protection/>
    </xf>
    <xf numFmtId="0" fontId="16" fillId="0" borderId="0" xfId="0" applyFont="1" applyFill="1" applyAlignment="1" applyProtection="1">
      <alignment horizontal="center"/>
      <protection/>
    </xf>
    <xf numFmtId="0" fontId="0" fillId="0" borderId="12" xfId="0" applyBorder="1" applyAlignment="1" applyProtection="1">
      <alignment/>
      <protection/>
    </xf>
    <xf numFmtId="44" fontId="14" fillId="0" borderId="0" xfId="0" applyNumberFormat="1" applyFont="1" applyAlignment="1" applyProtection="1">
      <alignment horizontal="left"/>
      <protection/>
    </xf>
    <xf numFmtId="0" fontId="14" fillId="0" borderId="0" xfId="0" applyFont="1" applyAlignment="1" applyProtection="1">
      <alignment horizontal="right"/>
      <protection/>
    </xf>
    <xf numFmtId="0" fontId="0" fillId="33" borderId="41" xfId="0" applyFill="1" applyBorder="1" applyAlignment="1" applyProtection="1">
      <alignment horizontal="center"/>
      <protection locked="0"/>
    </xf>
    <xf numFmtId="0" fontId="10" fillId="0" borderId="14" xfId="0" applyFont="1" applyFill="1" applyBorder="1" applyAlignment="1" applyProtection="1">
      <alignment horizontal="left" vertical="center"/>
      <protection/>
    </xf>
    <xf numFmtId="0" fontId="0" fillId="0" borderId="14" xfId="0" applyFont="1" applyFill="1" applyBorder="1" applyAlignment="1" applyProtection="1">
      <alignment horizontal="left" vertical="center"/>
      <protection/>
    </xf>
    <xf numFmtId="0" fontId="0" fillId="0" borderId="0" xfId="0" applyAlignment="1">
      <alignment horizontal="center"/>
    </xf>
    <xf numFmtId="0" fontId="6" fillId="33" borderId="42" xfId="0" applyFont="1" applyFill="1" applyBorder="1" applyAlignment="1" applyProtection="1">
      <alignment horizontal="center"/>
      <protection locked="0"/>
    </xf>
    <xf numFmtId="0" fontId="6" fillId="33" borderId="22" xfId="0" applyFont="1" applyFill="1" applyBorder="1" applyAlignment="1" applyProtection="1">
      <alignment horizontal="center"/>
      <protection locked="0"/>
    </xf>
    <xf numFmtId="0" fontId="6" fillId="0" borderId="41" xfId="0" applyFont="1" applyFill="1" applyBorder="1" applyAlignment="1" applyProtection="1">
      <alignment/>
      <protection/>
    </xf>
    <xf numFmtId="0" fontId="0" fillId="0" borderId="41" xfId="0" applyFill="1" applyBorder="1" applyAlignment="1" applyProtection="1">
      <alignment/>
      <protection/>
    </xf>
    <xf numFmtId="49" fontId="6" fillId="33" borderId="41" xfId="0" applyNumberFormat="1" applyFont="1" applyFill="1" applyBorder="1" applyAlignment="1" applyProtection="1">
      <alignment horizontal="center"/>
      <protection locked="0"/>
    </xf>
    <xf numFmtId="0" fontId="0" fillId="0" borderId="12" xfId="0" applyBorder="1" applyAlignment="1" applyProtection="1">
      <alignment horizontal="left"/>
      <protection/>
    </xf>
    <xf numFmtId="0" fontId="14" fillId="0" borderId="0" xfId="0" applyFont="1" applyFill="1" applyAlignment="1" applyProtection="1">
      <alignment horizontal="center"/>
      <protection/>
    </xf>
    <xf numFmtId="0" fontId="11" fillId="0" borderId="0" xfId="0" applyFont="1" applyAlignment="1">
      <alignment/>
    </xf>
    <xf numFmtId="169" fontId="14" fillId="0" borderId="0" xfId="0" applyNumberFormat="1" applyFont="1" applyAlignment="1" applyProtection="1">
      <alignment horizontal="center" vertical="center"/>
      <protection/>
    </xf>
    <xf numFmtId="169" fontId="11" fillId="0" borderId="0" xfId="0" applyNumberFormat="1" applyFont="1" applyAlignment="1">
      <alignment horizontal="center" vertical="center"/>
    </xf>
    <xf numFmtId="0" fontId="14" fillId="0" borderId="14" xfId="0" applyFont="1" applyBorder="1" applyAlignment="1" applyProtection="1">
      <alignment horizontal="center" vertical="center" wrapText="1"/>
      <protection/>
    </xf>
    <xf numFmtId="0" fontId="10" fillId="0" borderId="0" xfId="0" applyFont="1" applyAlignment="1">
      <alignment horizontal="center"/>
    </xf>
    <xf numFmtId="0" fontId="14" fillId="0" borderId="0" xfId="0" applyFont="1" applyFill="1" applyAlignment="1" applyProtection="1">
      <alignment horizontal="center" vertical="center"/>
      <protection/>
    </xf>
    <xf numFmtId="0" fontId="28" fillId="0" borderId="12" xfId="0" applyFont="1" applyBorder="1" applyAlignment="1">
      <alignment/>
    </xf>
    <xf numFmtId="0" fontId="0" fillId="0" borderId="12" xfId="0" applyBorder="1" applyAlignment="1">
      <alignment/>
    </xf>
    <xf numFmtId="0" fontId="0" fillId="0" borderId="0" xfId="0" applyAlignment="1">
      <alignment horizontal="right"/>
    </xf>
    <xf numFmtId="0" fontId="27" fillId="0" borderId="10" xfId="0" applyFont="1" applyFill="1" applyBorder="1" applyAlignment="1" applyProtection="1">
      <alignment/>
      <protection/>
    </xf>
    <xf numFmtId="0" fontId="27" fillId="32" borderId="42" xfId="0" applyFont="1" applyFill="1" applyBorder="1" applyAlignment="1" applyProtection="1">
      <alignment horizontal="left"/>
      <protection/>
    </xf>
    <xf numFmtId="0" fontId="27" fillId="32" borderId="21" xfId="0" applyFont="1" applyFill="1" applyBorder="1" applyAlignment="1" applyProtection="1">
      <alignment horizontal="left"/>
      <protection/>
    </xf>
    <xf numFmtId="0" fontId="42" fillId="0" borderId="64" xfId="0" applyFont="1" applyBorder="1" applyAlignment="1">
      <alignment horizontal="center"/>
    </xf>
    <xf numFmtId="0" fontId="42" fillId="0" borderId="65" xfId="0" applyFont="1" applyBorder="1" applyAlignment="1">
      <alignment horizontal="center"/>
    </xf>
    <xf numFmtId="0" fontId="42" fillId="0" borderId="73" xfId="0" applyFont="1" applyBorder="1" applyAlignment="1">
      <alignment horizontal="center"/>
    </xf>
    <xf numFmtId="0" fontId="42" fillId="0" borderId="0" xfId="0" applyFon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4">
    <pageSetUpPr fitToPage="1"/>
  </sheetPr>
  <dimension ref="A1:M62"/>
  <sheetViews>
    <sheetView showGridLines="0" showZeros="0" tabSelected="1" zoomScale="70" zoomScaleNormal="70" zoomScalePageLayoutView="0" workbookViewId="0" topLeftCell="A1">
      <selection activeCell="C3" sqref="C3"/>
    </sheetView>
  </sheetViews>
  <sheetFormatPr defaultColWidth="9.140625" defaultRowHeight="12.75"/>
  <cols>
    <col min="1" max="1" width="9.00390625" style="1" customWidth="1"/>
    <col min="2" max="2" width="11.00390625" style="1" customWidth="1"/>
    <col min="3" max="3" width="15.421875" style="1" customWidth="1"/>
    <col min="4" max="4" width="12.8515625" style="1" customWidth="1"/>
    <col min="5" max="6" width="9.140625" style="1" customWidth="1"/>
    <col min="7" max="7" width="6.421875" style="1" customWidth="1"/>
    <col min="8" max="8" width="4.57421875" style="1" customWidth="1"/>
    <col min="9" max="9" width="14.57421875" style="1" customWidth="1"/>
    <col min="10" max="10" width="16.7109375" style="1" customWidth="1"/>
    <col min="11" max="11" width="9.00390625" style="1" customWidth="1"/>
    <col min="12" max="12" width="23.00390625" style="1" customWidth="1"/>
    <col min="13" max="16384" width="9.140625" style="1" customWidth="1"/>
  </cols>
  <sheetData>
    <row r="1" spans="1:13" ht="23.25">
      <c r="A1" s="373" t="s">
        <v>105</v>
      </c>
      <c r="B1" s="373"/>
      <c r="C1" s="373"/>
      <c r="D1" s="373"/>
      <c r="E1" s="373"/>
      <c r="F1" s="373"/>
      <c r="G1" s="373"/>
      <c r="H1" s="373"/>
      <c r="I1" s="373"/>
      <c r="J1" s="373"/>
      <c r="K1" s="373"/>
      <c r="L1" s="373"/>
      <c r="M1" s="373"/>
    </row>
    <row r="2" ht="12.75"/>
    <row r="3" spans="1:12" ht="18.75">
      <c r="A3" s="319" t="s">
        <v>53</v>
      </c>
      <c r="B3" s="375"/>
      <c r="C3" s="135"/>
      <c r="D3" s="3"/>
      <c r="E3" s="3"/>
      <c r="F3" s="3"/>
      <c r="G3" s="3"/>
      <c r="H3" s="3"/>
      <c r="I3" s="3"/>
      <c r="J3" s="3"/>
      <c r="K3" s="3"/>
      <c r="L3" s="3"/>
    </row>
    <row r="4" spans="1:12" ht="9" customHeight="1">
      <c r="A4" s="58"/>
      <c r="B4" s="3"/>
      <c r="C4" s="3"/>
      <c r="D4" s="3"/>
      <c r="E4" s="3"/>
      <c r="F4" s="3"/>
      <c r="G4" s="3"/>
      <c r="H4" s="3"/>
      <c r="I4" s="3"/>
      <c r="J4" s="3"/>
      <c r="K4" s="3"/>
      <c r="L4" s="3"/>
    </row>
    <row r="5" spans="1:12" ht="18.75">
      <c r="A5" s="13" t="s">
        <v>0</v>
      </c>
      <c r="B5" s="13"/>
      <c r="C5" s="376"/>
      <c r="D5" s="376"/>
      <c r="E5" s="376"/>
      <c r="F5" s="376"/>
      <c r="G5" s="376"/>
      <c r="H5" s="154"/>
      <c r="I5" s="12" t="s">
        <v>76</v>
      </c>
      <c r="K5" s="376"/>
      <c r="L5" s="376"/>
    </row>
    <row r="6" spans="1:12" ht="18.75">
      <c r="A6" s="59"/>
      <c r="B6" s="3"/>
      <c r="C6" s="60"/>
      <c r="D6" s="61"/>
      <c r="E6" s="61"/>
      <c r="F6" s="61"/>
      <c r="G6" s="61"/>
      <c r="H6" s="61"/>
      <c r="I6" s="61"/>
      <c r="J6" s="3"/>
      <c r="K6" s="3"/>
      <c r="L6" s="3"/>
    </row>
    <row r="7" spans="1:12" ht="18.75">
      <c r="A7" s="34" t="s">
        <v>1</v>
      </c>
      <c r="C7" s="376"/>
      <c r="D7" s="379"/>
      <c r="E7" s="379"/>
      <c r="F7" s="379"/>
      <c r="G7" s="379"/>
      <c r="H7" s="379"/>
      <c r="I7" s="379"/>
      <c r="J7" s="3"/>
      <c r="K7" s="3"/>
      <c r="L7" s="3"/>
    </row>
    <row r="8" spans="1:12" ht="15.75">
      <c r="A8" s="59"/>
      <c r="B8" s="3"/>
      <c r="C8" s="3"/>
      <c r="D8" s="3"/>
      <c r="E8" s="3"/>
      <c r="F8" s="3"/>
      <c r="G8" s="3"/>
      <c r="H8" s="3"/>
      <c r="I8" s="3"/>
      <c r="J8" s="3"/>
      <c r="K8" s="3"/>
      <c r="L8" s="3"/>
    </row>
    <row r="9" spans="1:12" ht="19.5">
      <c r="A9" s="13" t="s">
        <v>94</v>
      </c>
      <c r="B9" s="220"/>
      <c r="C9" s="150"/>
      <c r="D9" s="220"/>
      <c r="F9" s="152" t="s">
        <v>95</v>
      </c>
      <c r="H9" s="377"/>
      <c r="I9" s="378"/>
      <c r="J9" s="378"/>
      <c r="K9" s="3"/>
      <c r="L9" s="3"/>
    </row>
    <row r="10" spans="1:12" ht="15.75">
      <c r="A10" s="11"/>
      <c r="B10" s="3"/>
      <c r="C10" s="3"/>
      <c r="D10" s="3"/>
      <c r="E10" s="3"/>
      <c r="F10" s="3"/>
      <c r="G10" s="3"/>
      <c r="H10" s="3"/>
      <c r="I10" s="3"/>
      <c r="J10" s="3"/>
      <c r="K10" s="3"/>
      <c r="L10" s="3"/>
    </row>
    <row r="11" spans="1:12" ht="18.75">
      <c r="A11" s="13" t="s">
        <v>93</v>
      </c>
      <c r="B11" s="216"/>
      <c r="C11" s="205"/>
      <c r="E11" s="13" t="s">
        <v>97</v>
      </c>
      <c r="F11" s="216"/>
      <c r="G11" s="365"/>
      <c r="H11" s="366"/>
      <c r="I11" s="366"/>
      <c r="J11" s="366"/>
      <c r="K11" s="366"/>
      <c r="L11" s="366"/>
    </row>
    <row r="12" spans="1:12" ht="18.75">
      <c r="A12" s="13" t="s">
        <v>96</v>
      </c>
      <c r="B12" s="216"/>
      <c r="C12" s="205"/>
      <c r="D12" s="13"/>
      <c r="E12" s="374"/>
      <c r="F12" s="374"/>
      <c r="G12" s="366"/>
      <c r="H12" s="366"/>
      <c r="I12" s="366"/>
      <c r="J12" s="366"/>
      <c r="K12" s="366"/>
      <c r="L12" s="366"/>
    </row>
    <row r="13" spans="1:12" ht="15">
      <c r="A13" s="3"/>
      <c r="B13" s="3"/>
      <c r="C13" s="3"/>
      <c r="D13" s="3"/>
      <c r="E13" s="3"/>
      <c r="F13" s="3"/>
      <c r="G13" s="3"/>
      <c r="H13" s="3"/>
      <c r="I13" s="3"/>
      <c r="J13" s="3"/>
      <c r="K13" s="3"/>
      <c r="L13" s="3"/>
    </row>
    <row r="14" spans="1:12" ht="18.75" customHeight="1">
      <c r="A14" s="145" t="s">
        <v>98</v>
      </c>
      <c r="B14" s="12"/>
      <c r="C14" s="150"/>
      <c r="D14" s="211"/>
      <c r="E14" s="211"/>
      <c r="F14" s="380" t="s">
        <v>75</v>
      </c>
      <c r="G14" s="380"/>
      <c r="H14" s="380"/>
      <c r="I14" s="380"/>
      <c r="K14" s="376"/>
      <c r="L14" s="381"/>
    </row>
    <row r="15" spans="1:12" ht="18.75">
      <c r="A15" s="145" t="s">
        <v>99</v>
      </c>
      <c r="B15" s="12"/>
      <c r="C15" s="222"/>
      <c r="D15" s="221"/>
      <c r="E15" s="211"/>
      <c r="F15" s="3"/>
      <c r="G15" s="3"/>
      <c r="H15" s="3"/>
      <c r="I15" s="3"/>
      <c r="J15" s="3"/>
      <c r="K15" s="3"/>
      <c r="L15" s="3"/>
    </row>
    <row r="16" spans="1:12" ht="18.75">
      <c r="A16" s="145" t="s">
        <v>71</v>
      </c>
      <c r="B16" s="12"/>
      <c r="C16" s="150"/>
      <c r="D16" s="211"/>
      <c r="E16" s="211"/>
      <c r="F16" s="3"/>
      <c r="G16" s="380" t="s">
        <v>92</v>
      </c>
      <c r="H16" s="380"/>
      <c r="I16" s="380"/>
      <c r="J16" s="376"/>
      <c r="K16" s="376"/>
      <c r="L16" s="376"/>
    </row>
    <row r="17" spans="1:12" ht="15">
      <c r="A17" s="3"/>
      <c r="B17" s="3"/>
      <c r="C17" s="3"/>
      <c r="D17" s="3"/>
      <c r="E17" s="3"/>
      <c r="F17" s="3"/>
      <c r="G17" s="3"/>
      <c r="H17" s="3"/>
      <c r="I17" s="3"/>
      <c r="J17" s="3"/>
      <c r="K17" s="3"/>
      <c r="L17" s="3"/>
    </row>
    <row r="18" spans="1:12" ht="18.75">
      <c r="A18" s="13" t="s">
        <v>2</v>
      </c>
      <c r="B18" s="3"/>
      <c r="C18" s="364"/>
      <c r="D18" s="364"/>
      <c r="E18" s="385"/>
      <c r="F18" s="385"/>
      <c r="G18" s="385"/>
      <c r="H18" s="387"/>
      <c r="I18" s="387"/>
      <c r="J18" s="145" t="s">
        <v>63</v>
      </c>
      <c r="K18" s="386"/>
      <c r="L18" s="377"/>
    </row>
    <row r="19" spans="1:12" ht="19.5" thickBot="1">
      <c r="A19" s="62"/>
      <c r="B19" s="63"/>
      <c r="C19" s="64"/>
      <c r="D19" s="64"/>
      <c r="E19" s="65"/>
      <c r="F19" s="65"/>
      <c r="G19" s="65"/>
      <c r="H19" s="66"/>
      <c r="I19" s="66"/>
      <c r="J19" s="145" t="s">
        <v>64</v>
      </c>
      <c r="K19" s="371"/>
      <c r="L19" s="372"/>
    </row>
    <row r="20" spans="1:12" ht="13.5" thickTop="1">
      <c r="A20" s="67"/>
      <c r="B20" s="67"/>
      <c r="C20" s="67"/>
      <c r="D20" s="67"/>
      <c r="E20" s="67"/>
      <c r="F20" s="67"/>
      <c r="G20" s="67"/>
      <c r="H20" s="67"/>
      <c r="I20" s="67"/>
      <c r="J20" s="67"/>
      <c r="K20" s="67"/>
      <c r="L20" s="67"/>
    </row>
    <row r="21" spans="1:8" s="71" customFormat="1" ht="18">
      <c r="A21" s="360" t="s">
        <v>3</v>
      </c>
      <c r="B21" s="361"/>
      <c r="C21" s="361"/>
      <c r="D21" s="362"/>
      <c r="E21" s="382" t="s">
        <v>7</v>
      </c>
      <c r="F21" s="383"/>
      <c r="G21" s="383"/>
      <c r="H21" s="384"/>
    </row>
    <row r="22" spans="1:8" s="71" customFormat="1" ht="18">
      <c r="A22" s="363" t="s">
        <v>4</v>
      </c>
      <c r="B22" s="361"/>
      <c r="C22" s="361"/>
      <c r="D22" s="362"/>
      <c r="E22" s="328">
        <f>'Prime Labor'!$N$49</f>
        <v>0</v>
      </c>
      <c r="F22" s="329"/>
      <c r="G22" s="329"/>
      <c r="H22" s="330"/>
    </row>
    <row r="23" spans="1:8" s="71" customFormat="1" ht="18">
      <c r="A23" s="68" t="s">
        <v>47</v>
      </c>
      <c r="B23" s="69"/>
      <c r="C23" s="69"/>
      <c r="D23" s="70"/>
      <c r="E23" s="328">
        <f>'Prime Labor'!$O$49</f>
        <v>0</v>
      </c>
      <c r="F23" s="329"/>
      <c r="G23" s="329"/>
      <c r="H23" s="330"/>
    </row>
    <row r="24" spans="1:8" s="71" customFormat="1" ht="18">
      <c r="A24" s="363" t="s">
        <v>5</v>
      </c>
      <c r="B24" s="361"/>
      <c r="C24" s="361"/>
      <c r="D24" s="362"/>
      <c r="E24" s="328">
        <f>'Prime Equipment'!$Q$53</f>
        <v>0</v>
      </c>
      <c r="F24" s="329"/>
      <c r="G24" s="329"/>
      <c r="H24" s="330"/>
    </row>
    <row r="25" spans="1:8" s="71" customFormat="1" ht="18">
      <c r="A25" s="363" t="s">
        <v>43</v>
      </c>
      <c r="B25" s="361"/>
      <c r="C25" s="361"/>
      <c r="D25" s="362"/>
      <c r="E25" s="328">
        <f>'Prime Outside Rented Equipment'!$O$46</f>
        <v>0</v>
      </c>
      <c r="F25" s="329"/>
      <c r="G25" s="329"/>
      <c r="H25" s="330"/>
    </row>
    <row r="26" spans="1:8" s="71" customFormat="1" ht="18">
      <c r="A26" s="363" t="s">
        <v>44</v>
      </c>
      <c r="B26" s="361"/>
      <c r="C26" s="361"/>
      <c r="D26" s="362"/>
      <c r="E26" s="328">
        <f>'Prime Material &amp; Direct Charges'!$N$32</f>
        <v>0</v>
      </c>
      <c r="F26" s="329"/>
      <c r="G26" s="329"/>
      <c r="H26" s="330"/>
    </row>
    <row r="27" spans="1:10" s="71" customFormat="1" ht="18">
      <c r="A27" s="363" t="s">
        <v>37</v>
      </c>
      <c r="B27" s="361"/>
      <c r="C27" s="361"/>
      <c r="D27" s="362"/>
      <c r="E27" s="328">
        <f>'Prime Material &amp; Direct Charges'!$N$50</f>
        <v>0</v>
      </c>
      <c r="F27" s="329"/>
      <c r="G27" s="329"/>
      <c r="H27" s="330"/>
      <c r="J27" s="242"/>
    </row>
    <row r="28" spans="1:8" s="71" customFormat="1" ht="18">
      <c r="A28" s="72" t="s">
        <v>121</v>
      </c>
      <c r="B28" s="73"/>
      <c r="C28" s="73"/>
      <c r="D28" s="74"/>
      <c r="E28" s="328">
        <f>'Subcontractor Detail'!$E$28</f>
        <v>0</v>
      </c>
      <c r="F28" s="329"/>
      <c r="G28" s="329"/>
      <c r="H28" s="330"/>
    </row>
    <row r="29" spans="1:10" s="71" customFormat="1" ht="18">
      <c r="A29" s="72" t="s">
        <v>120</v>
      </c>
      <c r="B29" s="73"/>
      <c r="C29" s="73"/>
      <c r="D29" s="74"/>
      <c r="E29" s="328">
        <f>SUM(E28*5%)</f>
        <v>0</v>
      </c>
      <c r="F29" s="346"/>
      <c r="G29" s="346"/>
      <c r="H29" s="347"/>
      <c r="J29" s="248"/>
    </row>
    <row r="30" spans="1:10" s="71" customFormat="1" ht="18" customHeight="1" thickBot="1">
      <c r="A30" s="351"/>
      <c r="B30" s="352"/>
      <c r="C30" s="352"/>
      <c r="D30" s="353"/>
      <c r="E30" s="354" t="s">
        <v>66</v>
      </c>
      <c r="F30" s="355"/>
      <c r="G30" s="355"/>
      <c r="H30" s="356"/>
      <c r="J30" s="243"/>
    </row>
    <row r="31" spans="1:8" s="71" customFormat="1" ht="18" customHeight="1">
      <c r="A31" s="357" t="s">
        <v>6</v>
      </c>
      <c r="B31" s="358"/>
      <c r="C31" s="358"/>
      <c r="D31" s="359"/>
      <c r="E31" s="320">
        <f>SUM(E22:H30)</f>
        <v>0</v>
      </c>
      <c r="F31" s="321"/>
      <c r="G31" s="321"/>
      <c r="H31" s="322"/>
    </row>
    <row r="32" spans="1:8" s="71" customFormat="1" ht="18" customHeight="1">
      <c r="A32" s="343">
        <f>SUM(K18)</f>
        <v>0</v>
      </c>
      <c r="B32" s="344"/>
      <c r="C32" s="344"/>
      <c r="D32" s="345"/>
      <c r="E32" s="328">
        <f>(E31*A32)*0.65</f>
        <v>0</v>
      </c>
      <c r="F32" s="329"/>
      <c r="G32" s="329"/>
      <c r="H32" s="330"/>
    </row>
    <row r="33" spans="1:12" s="71" customFormat="1" ht="18" customHeight="1">
      <c r="A33" s="323">
        <f>SUM(K19)</f>
        <v>0</v>
      </c>
      <c r="B33" s="324"/>
      <c r="C33" s="324"/>
      <c r="D33" s="325"/>
      <c r="E33" s="328">
        <f>(E31*A33)</f>
        <v>0</v>
      </c>
      <c r="F33" s="329"/>
      <c r="G33" s="329"/>
      <c r="H33" s="330"/>
      <c r="J33" s="242"/>
      <c r="L33" s="243"/>
    </row>
    <row r="34" spans="1:12" s="71" customFormat="1" ht="18" customHeight="1">
      <c r="A34" s="348" t="s">
        <v>7</v>
      </c>
      <c r="B34" s="349"/>
      <c r="C34" s="349"/>
      <c r="D34" s="350"/>
      <c r="E34" s="328">
        <f>SUM(E31:H33)</f>
        <v>0</v>
      </c>
      <c r="F34" s="329"/>
      <c r="G34" s="329"/>
      <c r="H34" s="330"/>
      <c r="J34" s="248"/>
      <c r="L34" s="243"/>
    </row>
    <row r="35" spans="1:12" s="71" customFormat="1" ht="18" customHeight="1" thickBot="1">
      <c r="A35" s="340">
        <v>0.005</v>
      </c>
      <c r="B35" s="341"/>
      <c r="C35" s="341"/>
      <c r="D35" s="342"/>
      <c r="E35" s="331">
        <f>SUM(E34*0.5%)</f>
        <v>0</v>
      </c>
      <c r="F35" s="332"/>
      <c r="G35" s="332"/>
      <c r="H35" s="333"/>
      <c r="L35" s="243"/>
    </row>
    <row r="36" spans="1:8" s="71" customFormat="1" ht="18" customHeight="1" thickBot="1">
      <c r="A36" s="335" t="s">
        <v>8</v>
      </c>
      <c r="B36" s="336"/>
      <c r="C36" s="336"/>
      <c r="D36" s="337"/>
      <c r="E36" s="368">
        <f>SUM(E34:H35)</f>
        <v>0</v>
      </c>
      <c r="F36" s="369"/>
      <c r="G36" s="369"/>
      <c r="H36" s="370"/>
    </row>
    <row r="37" spans="1:8" ht="13.5">
      <c r="A37" s="334"/>
      <c r="B37" s="334"/>
      <c r="C37" s="334"/>
      <c r="D37" s="334"/>
      <c r="E37" s="334"/>
      <c r="F37" s="334"/>
      <c r="G37" s="334"/>
      <c r="H37" s="334"/>
    </row>
    <row r="40" spans="1:12" ht="13.5">
      <c r="A40" s="326"/>
      <c r="B40" s="326"/>
      <c r="C40" s="326"/>
      <c r="D40" s="326"/>
      <c r="E40" s="326"/>
      <c r="F40" s="3"/>
      <c r="G40" s="75"/>
      <c r="H40" s="327"/>
      <c r="I40" s="327"/>
      <c r="J40" s="327"/>
      <c r="K40" s="327"/>
      <c r="L40" s="327"/>
    </row>
    <row r="41" spans="1:12" ht="15.75">
      <c r="A41" s="338" t="s">
        <v>73</v>
      </c>
      <c r="B41" s="338"/>
      <c r="C41" s="338"/>
      <c r="D41" s="338"/>
      <c r="E41" s="338"/>
      <c r="F41" s="11"/>
      <c r="G41" s="76"/>
      <c r="H41" s="338" t="s">
        <v>74</v>
      </c>
      <c r="I41" s="338"/>
      <c r="J41" s="338"/>
      <c r="K41" s="338"/>
      <c r="L41" s="338"/>
    </row>
    <row r="42" spans="1:12" ht="15.75">
      <c r="A42" s="11"/>
      <c r="B42" s="11"/>
      <c r="C42" s="11"/>
      <c r="D42" s="11"/>
      <c r="E42" s="11"/>
      <c r="F42" s="11"/>
      <c r="G42" s="14"/>
      <c r="H42" s="367" t="s">
        <v>9</v>
      </c>
      <c r="I42" s="367"/>
      <c r="J42" s="367"/>
      <c r="K42" s="367"/>
      <c r="L42" s="367"/>
    </row>
    <row r="43" spans="1:12" ht="15.75">
      <c r="A43" s="12"/>
      <c r="B43" s="11"/>
      <c r="C43" s="11"/>
      <c r="D43" s="11"/>
      <c r="E43" s="11"/>
      <c r="F43" s="11"/>
      <c r="G43" s="11"/>
      <c r="H43" s="11"/>
      <c r="I43" s="11"/>
      <c r="J43" s="11"/>
      <c r="K43" s="11"/>
      <c r="L43" s="77"/>
    </row>
    <row r="44" spans="1:12" ht="15">
      <c r="A44" s="11"/>
      <c r="B44" s="11"/>
      <c r="C44" s="11"/>
      <c r="D44" s="11"/>
      <c r="E44" s="11"/>
      <c r="F44" s="11"/>
      <c r="G44" s="11"/>
      <c r="H44" s="11"/>
      <c r="I44" s="11"/>
      <c r="J44" s="11"/>
      <c r="K44" s="11"/>
      <c r="L44" s="77"/>
    </row>
    <row r="45" spans="1:12" ht="15">
      <c r="A45" s="11"/>
      <c r="B45" s="11"/>
      <c r="C45" s="11"/>
      <c r="D45" s="11"/>
      <c r="E45" s="11"/>
      <c r="F45" s="11"/>
      <c r="G45" s="11"/>
      <c r="H45" s="11"/>
      <c r="I45" s="11"/>
      <c r="J45" s="11"/>
      <c r="K45" s="11"/>
      <c r="L45" s="77"/>
    </row>
    <row r="46" spans="1:12" ht="15">
      <c r="A46" s="11"/>
      <c r="B46" s="11"/>
      <c r="C46" s="11"/>
      <c r="D46" s="11"/>
      <c r="E46" s="11"/>
      <c r="F46" s="11"/>
      <c r="G46" s="11"/>
      <c r="H46" s="11"/>
      <c r="I46" s="11"/>
      <c r="J46" s="11"/>
      <c r="K46" s="11"/>
      <c r="L46" s="77"/>
    </row>
    <row r="47" spans="1:12" ht="15">
      <c r="A47" s="11"/>
      <c r="B47" s="11"/>
      <c r="C47" s="11"/>
      <c r="D47" s="11"/>
      <c r="E47" s="11"/>
      <c r="F47" s="11"/>
      <c r="G47" s="11"/>
      <c r="H47" s="11"/>
      <c r="I47" s="11"/>
      <c r="J47" s="11"/>
      <c r="K47" s="11"/>
      <c r="L47" s="77"/>
    </row>
    <row r="48" spans="1:12" ht="15">
      <c r="A48" s="339"/>
      <c r="B48" s="339"/>
      <c r="C48" s="339"/>
      <c r="D48" s="339"/>
      <c r="E48" s="339"/>
      <c r="F48" s="11"/>
      <c r="G48" s="78"/>
      <c r="H48" s="78"/>
      <c r="I48" s="339"/>
      <c r="J48" s="339"/>
      <c r="K48" s="339"/>
      <c r="L48" s="339"/>
    </row>
    <row r="49" spans="1:12" ht="15.75">
      <c r="A49" s="338" t="s">
        <v>72</v>
      </c>
      <c r="B49" s="338"/>
      <c r="C49" s="338"/>
      <c r="D49" s="338"/>
      <c r="E49" s="338"/>
      <c r="H49" s="76"/>
      <c r="I49" s="338" t="s">
        <v>80</v>
      </c>
      <c r="J49" s="338"/>
      <c r="K49" s="338"/>
      <c r="L49" s="338"/>
    </row>
    <row r="50" spans="1:12" ht="15.75">
      <c r="A50" s="11"/>
      <c r="B50" s="11"/>
      <c r="C50" s="11"/>
      <c r="D50" s="11"/>
      <c r="E50" s="11"/>
      <c r="H50" s="77"/>
      <c r="I50" s="13"/>
      <c r="J50" s="13"/>
      <c r="K50" s="13"/>
      <c r="L50" s="77"/>
    </row>
    <row r="51" spans="1:12" ht="15.75">
      <c r="A51" s="11"/>
      <c r="B51" s="319"/>
      <c r="C51" s="319"/>
      <c r="D51" s="318"/>
      <c r="E51" s="318"/>
      <c r="F51" s="11"/>
      <c r="G51" s="11"/>
      <c r="H51" s="77"/>
      <c r="I51" s="12"/>
      <c r="J51" s="318"/>
      <c r="K51" s="318"/>
      <c r="L51" s="77"/>
    </row>
    <row r="52" spans="1:12" ht="15">
      <c r="A52" s="11"/>
      <c r="B52" s="11"/>
      <c r="C52" s="11"/>
      <c r="D52" s="11"/>
      <c r="E52" s="11"/>
      <c r="F52" s="11"/>
      <c r="G52" s="11"/>
      <c r="H52" s="11"/>
      <c r="I52" s="11"/>
      <c r="J52" s="11"/>
      <c r="K52" s="11"/>
      <c r="L52" s="77"/>
    </row>
    <row r="53" spans="1:12" ht="23.25" customHeight="1">
      <c r="A53" s="11"/>
      <c r="B53" s="79"/>
      <c r="C53" s="317"/>
      <c r="D53" s="317"/>
      <c r="E53" s="78"/>
      <c r="F53" s="11"/>
      <c r="G53" s="11"/>
      <c r="H53" s="11"/>
      <c r="I53" s="11"/>
      <c r="J53" s="11"/>
      <c r="K53" s="11"/>
      <c r="L53" s="77"/>
    </row>
    <row r="54" spans="1:12" ht="23.25" customHeight="1">
      <c r="A54" s="11"/>
      <c r="B54" s="79"/>
      <c r="C54" s="80"/>
      <c r="D54" s="80"/>
      <c r="E54" s="78"/>
      <c r="F54" s="11"/>
      <c r="G54" s="11"/>
      <c r="H54" s="11"/>
      <c r="I54" s="11"/>
      <c r="J54" s="11"/>
      <c r="K54" s="11"/>
      <c r="L54" s="77"/>
    </row>
    <row r="55" spans="1:12" ht="15">
      <c r="A55" s="11"/>
      <c r="B55" s="11"/>
      <c r="C55" s="11"/>
      <c r="D55" s="11"/>
      <c r="E55" s="11"/>
      <c r="F55" s="11"/>
      <c r="G55" s="11"/>
      <c r="H55" s="11"/>
      <c r="I55" s="11"/>
      <c r="J55" s="11"/>
      <c r="K55" s="11"/>
      <c r="L55" s="77"/>
    </row>
    <row r="56" spans="1:11" s="143" customFormat="1" ht="20.25">
      <c r="A56" s="139"/>
      <c r="B56" s="144" t="s">
        <v>10</v>
      </c>
      <c r="C56" s="144"/>
      <c r="D56" s="144"/>
      <c r="E56" s="144"/>
      <c r="F56" s="144"/>
      <c r="G56" s="144"/>
      <c r="H56" s="144"/>
      <c r="J56" s="141"/>
      <c r="K56" s="142"/>
    </row>
    <row r="57" spans="1:11" s="143" customFormat="1" ht="21">
      <c r="A57" s="139"/>
      <c r="B57" s="140"/>
      <c r="C57" s="140"/>
      <c r="D57" s="140"/>
      <c r="E57" s="140"/>
      <c r="F57" s="140"/>
      <c r="G57" s="140"/>
      <c r="H57" s="140"/>
      <c r="I57" s="140"/>
      <c r="J57" s="139"/>
      <c r="K57" s="139"/>
    </row>
    <row r="58" spans="1:11" s="143" customFormat="1" ht="20.25">
      <c r="A58" s="139"/>
      <c r="B58" s="144" t="s">
        <v>11</v>
      </c>
      <c r="C58" s="144"/>
      <c r="D58" s="144"/>
      <c r="E58" s="144"/>
      <c r="F58" s="144"/>
      <c r="G58" s="144"/>
      <c r="H58" s="144"/>
      <c r="J58" s="141"/>
      <c r="K58" s="142"/>
    </row>
    <row r="59" spans="1:12" ht="15">
      <c r="A59" s="11"/>
      <c r="B59" s="11"/>
      <c r="C59" s="11"/>
      <c r="D59" s="11"/>
      <c r="E59" s="11"/>
      <c r="F59" s="11"/>
      <c r="G59" s="11"/>
      <c r="H59" s="11"/>
      <c r="I59" s="11"/>
      <c r="J59" s="11"/>
      <c r="K59" s="11"/>
      <c r="L59" s="77"/>
    </row>
    <row r="60" spans="1:11" ht="15">
      <c r="A60" s="136" t="s">
        <v>127</v>
      </c>
      <c r="B60" s="3"/>
      <c r="C60" s="3"/>
      <c r="D60" s="3"/>
      <c r="E60" s="3"/>
      <c r="F60" s="3"/>
      <c r="G60" s="3"/>
      <c r="H60" s="3"/>
      <c r="I60" s="3"/>
      <c r="J60" s="3"/>
      <c r="K60" s="3"/>
    </row>
    <row r="62" ht="15">
      <c r="A62" s="137"/>
    </row>
  </sheetData>
  <sheetProtection password="EF61" sheet="1" formatColumns="0" selectLockedCells="1"/>
  <mergeCells count="60">
    <mergeCell ref="G16:I16"/>
    <mergeCell ref="F14:I14"/>
    <mergeCell ref="E22:H22"/>
    <mergeCell ref="J16:L16"/>
    <mergeCell ref="K14:L14"/>
    <mergeCell ref="E21:H21"/>
    <mergeCell ref="E18:G18"/>
    <mergeCell ref="K18:L18"/>
    <mergeCell ref="H18:I18"/>
    <mergeCell ref="A1:M1"/>
    <mergeCell ref="E12:F12"/>
    <mergeCell ref="A3:B3"/>
    <mergeCell ref="C5:G5"/>
    <mergeCell ref="K5:L5"/>
    <mergeCell ref="H9:J9"/>
    <mergeCell ref="C7:I7"/>
    <mergeCell ref="C18:D18"/>
    <mergeCell ref="G11:L12"/>
    <mergeCell ref="H42:L42"/>
    <mergeCell ref="E36:H36"/>
    <mergeCell ref="K19:L19"/>
    <mergeCell ref="E24:H24"/>
    <mergeCell ref="E25:H25"/>
    <mergeCell ref="E28:H28"/>
    <mergeCell ref="E26:H26"/>
    <mergeCell ref="E27:H27"/>
    <mergeCell ref="E23:H23"/>
    <mergeCell ref="A21:D21"/>
    <mergeCell ref="A22:D22"/>
    <mergeCell ref="A27:D27"/>
    <mergeCell ref="A24:D24"/>
    <mergeCell ref="A26:D26"/>
    <mergeCell ref="A25:D25"/>
    <mergeCell ref="A32:D32"/>
    <mergeCell ref="E29:H29"/>
    <mergeCell ref="A34:D34"/>
    <mergeCell ref="A30:D30"/>
    <mergeCell ref="E32:H32"/>
    <mergeCell ref="E30:H30"/>
    <mergeCell ref="A31:D31"/>
    <mergeCell ref="J51:K51"/>
    <mergeCell ref="E33:H33"/>
    <mergeCell ref="A36:D36"/>
    <mergeCell ref="A41:E41"/>
    <mergeCell ref="I48:L48"/>
    <mergeCell ref="I49:L49"/>
    <mergeCell ref="A35:D35"/>
    <mergeCell ref="H41:L41"/>
    <mergeCell ref="A48:E48"/>
    <mergeCell ref="A49:E49"/>
    <mergeCell ref="C53:D53"/>
    <mergeCell ref="D51:E51"/>
    <mergeCell ref="B51:C51"/>
    <mergeCell ref="E31:H31"/>
    <mergeCell ref="A33:D33"/>
    <mergeCell ref="A40:E40"/>
    <mergeCell ref="H40:L40"/>
    <mergeCell ref="E34:H34"/>
    <mergeCell ref="E35:H35"/>
    <mergeCell ref="A37:H37"/>
  </mergeCells>
  <printOptions horizontalCentered="1"/>
  <pageMargins left="0.3" right="0.29" top="0.68" bottom="1" header="0.5" footer="0.5"/>
  <pageSetup fitToHeight="1" fitToWidth="1" horizontalDpi="600" verticalDpi="600" orientation="portrait" scale="67" r:id="rId3"/>
  <headerFooter alignWithMargins="0">
    <oddFooter>&amp;Rpg. 1</oddFooter>
  </headerFooter>
  <legacyDrawing r:id="rId2"/>
</worksheet>
</file>

<file path=xl/worksheets/sheet10.xml><?xml version="1.0" encoding="utf-8"?>
<worksheet xmlns="http://schemas.openxmlformats.org/spreadsheetml/2006/main" xmlns:r="http://schemas.openxmlformats.org/officeDocument/2006/relationships">
  <sheetPr codeName="Sheet15"/>
  <dimension ref="A1:P49"/>
  <sheetViews>
    <sheetView showGridLines="0" showZeros="0" zoomScale="75" zoomScaleNormal="75" zoomScalePageLayoutView="0" workbookViewId="0" topLeftCell="A15">
      <selection activeCell="D16" sqref="D16:I16"/>
    </sheetView>
  </sheetViews>
  <sheetFormatPr defaultColWidth="9.140625" defaultRowHeight="12.75"/>
  <cols>
    <col min="1" max="1" width="21.140625" style="1" customWidth="1"/>
    <col min="2" max="2" width="9.140625" style="1" customWidth="1"/>
    <col min="3" max="3" width="19.28125" style="1" customWidth="1"/>
    <col min="4" max="8" width="8.00390625" style="1" customWidth="1"/>
    <col min="9" max="9" width="15.28125" style="1" customWidth="1"/>
    <col min="10" max="10" width="12.28125" style="1" customWidth="1"/>
    <col min="11" max="11" width="5.140625" style="1" customWidth="1"/>
    <col min="12" max="12" width="13.00390625" style="1" customWidth="1"/>
    <col min="13" max="13" width="8.00390625" style="1" customWidth="1"/>
    <col min="14" max="14" width="16.57421875" style="1" customWidth="1"/>
    <col min="15" max="16384" width="9.140625" style="1" customWidth="1"/>
  </cols>
  <sheetData>
    <row r="1" spans="1:14" ht="28.5" customHeight="1">
      <c r="A1" s="435" t="s">
        <v>113</v>
      </c>
      <c r="B1" s="435"/>
      <c r="C1" s="435"/>
      <c r="D1" s="435"/>
      <c r="E1" s="435"/>
      <c r="F1" s="435"/>
      <c r="G1" s="435"/>
      <c r="H1" s="435"/>
      <c r="I1" s="435"/>
      <c r="J1" s="435"/>
      <c r="K1" s="435"/>
      <c r="L1" s="435"/>
      <c r="M1" s="435"/>
      <c r="N1" s="435"/>
    </row>
    <row r="2" spans="1:4" ht="15.75">
      <c r="A2" s="50" t="s">
        <v>54</v>
      </c>
      <c r="C2" s="460">
        <f>'FA Summary'!$C$3</f>
        <v>0</v>
      </c>
      <c r="D2" s="454"/>
    </row>
    <row r="3" spans="2:9" ht="9" customHeight="1">
      <c r="B3" s="5"/>
      <c r="D3" s="212"/>
      <c r="E3" s="212"/>
      <c r="F3" s="212"/>
      <c r="G3" s="212"/>
      <c r="H3" s="212"/>
      <c r="I3" s="212"/>
    </row>
    <row r="4" spans="1:15" ht="15.75">
      <c r="A4" s="34" t="s">
        <v>0</v>
      </c>
      <c r="B4" s="11"/>
      <c r="C4" s="456">
        <f>'Subcontractor Detail'!$C$5</f>
        <v>0</v>
      </c>
      <c r="D4" s="454"/>
      <c r="E4" s="454"/>
      <c r="F4" s="454"/>
      <c r="G4" s="454"/>
      <c r="H4" s="454"/>
      <c r="I4" s="454"/>
      <c r="J4" s="151"/>
      <c r="K4" s="151"/>
      <c r="L4" s="14" t="s">
        <v>76</v>
      </c>
      <c r="M4" s="213"/>
      <c r="N4" s="157">
        <f>'Subcontractor Detail'!$K$5</f>
        <v>0</v>
      </c>
      <c r="O4" s="157"/>
    </row>
    <row r="5" spans="1:15" ht="15.75">
      <c r="A5" s="34" t="s">
        <v>1</v>
      </c>
      <c r="B5" s="11"/>
      <c r="C5" s="456">
        <f>'Subcontractor Detail'!$C$7</f>
        <v>0</v>
      </c>
      <c r="D5" s="454"/>
      <c r="E5" s="454"/>
      <c r="F5" s="454"/>
      <c r="G5" s="454"/>
      <c r="H5" s="454"/>
      <c r="I5" s="454"/>
      <c r="J5" s="212"/>
      <c r="K5" s="151"/>
      <c r="L5" s="457"/>
      <c r="M5" s="457"/>
      <c r="N5" s="3"/>
      <c r="O5" s="3"/>
    </row>
    <row r="6" spans="2:15" ht="9" customHeight="1">
      <c r="B6" s="3"/>
      <c r="C6" s="3"/>
      <c r="D6" s="3"/>
      <c r="E6" s="3"/>
      <c r="F6" s="3"/>
      <c r="G6" s="3"/>
      <c r="H6" s="3"/>
      <c r="I6" s="3"/>
      <c r="J6" s="3"/>
      <c r="K6" s="3"/>
      <c r="L6" s="457"/>
      <c r="M6" s="457"/>
      <c r="N6" s="3"/>
      <c r="O6" s="3"/>
    </row>
    <row r="7" spans="1:15" ht="15.75">
      <c r="A7" s="174"/>
      <c r="B7" s="453"/>
      <c r="C7" s="454"/>
      <c r="D7" s="454"/>
      <c r="E7" s="209"/>
      <c r="F7" s="3"/>
      <c r="G7" s="3"/>
      <c r="H7" s="3"/>
      <c r="I7" s="3"/>
      <c r="J7" s="3"/>
      <c r="K7" s="3"/>
      <c r="L7" s="3"/>
      <c r="M7" s="3"/>
      <c r="N7" s="3"/>
      <c r="O7" s="3"/>
    </row>
    <row r="8" spans="1:16" ht="15.75">
      <c r="A8" s="13" t="s">
        <v>94</v>
      </c>
      <c r="B8" s="455">
        <f>'FA Summary'!$C$9</f>
        <v>0</v>
      </c>
      <c r="C8" s="454"/>
      <c r="D8" s="454"/>
      <c r="F8" s="13" t="s">
        <v>93</v>
      </c>
      <c r="G8" s="158"/>
      <c r="I8" s="158">
        <f>'FA Summary'!$C$11</f>
        <v>0</v>
      </c>
      <c r="J8" s="14" t="s">
        <v>98</v>
      </c>
      <c r="K8" s="158">
        <f>'FA Summary'!$C$14</f>
        <v>0</v>
      </c>
      <c r="L8" s="207">
        <f>'FA Summary'!$K$11</f>
        <v>0</v>
      </c>
      <c r="M8" s="12" t="s">
        <v>71</v>
      </c>
      <c r="N8" s="153">
        <f>'Subcontractor Detail'!$B$14</f>
        <v>0</v>
      </c>
      <c r="O8" s="153"/>
      <c r="P8" s="153"/>
    </row>
    <row r="9" spans="1:16" ht="15.75">
      <c r="A9" s="13" t="s">
        <v>95</v>
      </c>
      <c r="C9" s="208">
        <f>'FA Summary'!$H$9</f>
        <v>0</v>
      </c>
      <c r="D9" s="208"/>
      <c r="F9" s="13" t="s">
        <v>100</v>
      </c>
      <c r="G9" s="158"/>
      <c r="I9" s="214">
        <f>'FA Summary'!$C$12</f>
        <v>0</v>
      </c>
      <c r="J9" s="34" t="s">
        <v>101</v>
      </c>
      <c r="K9" s="458">
        <f>'FA Summary'!$C$15</f>
        <v>0</v>
      </c>
      <c r="L9" s="459"/>
      <c r="M9" s="207"/>
      <c r="N9" s="15"/>
      <c r="O9" s="153"/>
      <c r="P9" s="153"/>
    </row>
    <row r="10" spans="2:15" ht="9" customHeight="1" thickBot="1">
      <c r="B10" s="8"/>
      <c r="C10" s="8"/>
      <c r="D10" s="8"/>
      <c r="E10" s="8"/>
      <c r="F10" s="8"/>
      <c r="G10" s="8"/>
      <c r="H10" s="8"/>
      <c r="I10" s="8"/>
      <c r="J10" s="8"/>
      <c r="K10" s="8"/>
      <c r="L10" s="8"/>
      <c r="M10" s="8"/>
      <c r="N10" s="8"/>
      <c r="O10" s="8"/>
    </row>
    <row r="11" spans="1:14" ht="16.5" thickTop="1">
      <c r="A11" s="121" t="s">
        <v>50</v>
      </c>
      <c r="B11" s="506"/>
      <c r="C11" s="506"/>
      <c r="D11" s="122"/>
      <c r="E11" s="122"/>
      <c r="F11" s="122"/>
      <c r="G11" s="67"/>
      <c r="H11" s="67"/>
      <c r="I11" s="67"/>
      <c r="J11" s="67"/>
      <c r="K11" s="67"/>
      <c r="L11" s="123"/>
      <c r="M11" s="123"/>
      <c r="N11" s="124"/>
    </row>
    <row r="12" spans="1:14" ht="15.75">
      <c r="A12" s="130" t="s">
        <v>61</v>
      </c>
      <c r="B12" s="2"/>
      <c r="C12" s="2"/>
      <c r="D12" s="2"/>
      <c r="E12" s="2"/>
      <c r="F12" s="2"/>
      <c r="G12" s="2"/>
      <c r="H12" s="2"/>
      <c r="I12" s="2"/>
      <c r="J12" s="2"/>
      <c r="K12" s="2"/>
      <c r="L12" s="83"/>
      <c r="M12" s="83"/>
      <c r="N12" s="125"/>
    </row>
    <row r="13" spans="1:14" ht="15.75">
      <c r="A13" s="108" t="s">
        <v>46</v>
      </c>
      <c r="B13" s="426" t="s">
        <v>16</v>
      </c>
      <c r="C13" s="426"/>
      <c r="D13" s="446" t="s">
        <v>3</v>
      </c>
      <c r="E13" s="446"/>
      <c r="F13" s="446"/>
      <c r="G13" s="446"/>
      <c r="H13" s="446"/>
      <c r="I13" s="446"/>
      <c r="J13" s="446" t="s">
        <v>14</v>
      </c>
      <c r="K13" s="446"/>
      <c r="L13" s="446" t="s">
        <v>19</v>
      </c>
      <c r="M13" s="446"/>
      <c r="N13" s="47" t="s">
        <v>25</v>
      </c>
    </row>
    <row r="14" spans="1:14" ht="14.25">
      <c r="A14" s="126"/>
      <c r="B14" s="449"/>
      <c r="C14" s="449"/>
      <c r="D14" s="449"/>
      <c r="E14" s="449"/>
      <c r="F14" s="449"/>
      <c r="G14" s="449"/>
      <c r="H14" s="449"/>
      <c r="I14" s="449"/>
      <c r="J14" s="450"/>
      <c r="K14" s="450"/>
      <c r="L14" s="451"/>
      <c r="M14" s="451"/>
      <c r="N14" s="52"/>
    </row>
    <row r="15" spans="1:14" s="97" customFormat="1" ht="14.25">
      <c r="A15" s="184"/>
      <c r="B15" s="389"/>
      <c r="C15" s="389"/>
      <c r="D15" s="389"/>
      <c r="E15" s="389"/>
      <c r="F15" s="389"/>
      <c r="G15" s="389"/>
      <c r="H15" s="389"/>
      <c r="I15" s="389"/>
      <c r="J15" s="442"/>
      <c r="K15" s="442"/>
      <c r="L15" s="443"/>
      <c r="M15" s="443"/>
      <c r="N15" s="257">
        <f aca="true" t="shared" si="0" ref="N15:N27">L15*J15</f>
        <v>0</v>
      </c>
    </row>
    <row r="16" spans="1:14" ht="14.25">
      <c r="A16" s="184"/>
      <c r="B16" s="389"/>
      <c r="C16" s="389"/>
      <c r="D16" s="389"/>
      <c r="E16" s="389"/>
      <c r="F16" s="389"/>
      <c r="G16" s="389"/>
      <c r="H16" s="389"/>
      <c r="I16" s="389"/>
      <c r="J16" s="442"/>
      <c r="K16" s="442"/>
      <c r="L16" s="443"/>
      <c r="M16" s="443"/>
      <c r="N16" s="257">
        <f t="shared" si="0"/>
        <v>0</v>
      </c>
    </row>
    <row r="17" spans="1:14" ht="14.25">
      <c r="A17" s="184"/>
      <c r="B17" s="389"/>
      <c r="C17" s="389"/>
      <c r="D17" s="389"/>
      <c r="E17" s="389"/>
      <c r="F17" s="389"/>
      <c r="G17" s="389"/>
      <c r="H17" s="389"/>
      <c r="I17" s="389"/>
      <c r="J17" s="442"/>
      <c r="K17" s="442"/>
      <c r="L17" s="443"/>
      <c r="M17" s="443"/>
      <c r="N17" s="257">
        <f t="shared" si="0"/>
        <v>0</v>
      </c>
    </row>
    <row r="18" spans="1:14" ht="14.25">
      <c r="A18" s="184"/>
      <c r="B18" s="389"/>
      <c r="C18" s="389"/>
      <c r="D18" s="389"/>
      <c r="E18" s="389"/>
      <c r="F18" s="389"/>
      <c r="G18" s="389"/>
      <c r="H18" s="389"/>
      <c r="I18" s="389"/>
      <c r="J18" s="442"/>
      <c r="K18" s="442"/>
      <c r="L18" s="443"/>
      <c r="M18" s="443"/>
      <c r="N18" s="257">
        <f t="shared" si="0"/>
        <v>0</v>
      </c>
    </row>
    <row r="19" spans="1:14" ht="14.25">
      <c r="A19" s="184"/>
      <c r="B19" s="389"/>
      <c r="C19" s="389"/>
      <c r="D19" s="389"/>
      <c r="E19" s="389"/>
      <c r="F19" s="389"/>
      <c r="G19" s="389"/>
      <c r="H19" s="389"/>
      <c r="I19" s="389"/>
      <c r="J19" s="442"/>
      <c r="K19" s="442"/>
      <c r="L19" s="443"/>
      <c r="M19" s="443"/>
      <c r="N19" s="257">
        <f t="shared" si="0"/>
        <v>0</v>
      </c>
    </row>
    <row r="20" spans="1:14" ht="14.25">
      <c r="A20" s="184"/>
      <c r="B20" s="389"/>
      <c r="C20" s="389"/>
      <c r="D20" s="389"/>
      <c r="E20" s="389"/>
      <c r="F20" s="389"/>
      <c r="G20" s="389"/>
      <c r="H20" s="389"/>
      <c r="I20" s="389"/>
      <c r="J20" s="442"/>
      <c r="K20" s="442"/>
      <c r="L20" s="443"/>
      <c r="M20" s="443"/>
      <c r="N20" s="257">
        <f t="shared" si="0"/>
        <v>0</v>
      </c>
    </row>
    <row r="21" spans="1:14" ht="14.25">
      <c r="A21" s="184"/>
      <c r="B21" s="389"/>
      <c r="C21" s="389"/>
      <c r="D21" s="389"/>
      <c r="E21" s="389"/>
      <c r="F21" s="389"/>
      <c r="G21" s="389"/>
      <c r="H21" s="389"/>
      <c r="I21" s="389"/>
      <c r="J21" s="442"/>
      <c r="K21" s="442"/>
      <c r="L21" s="443"/>
      <c r="M21" s="443"/>
      <c r="N21" s="257">
        <f t="shared" si="0"/>
        <v>0</v>
      </c>
    </row>
    <row r="22" spans="1:14" ht="14.25">
      <c r="A22" s="184"/>
      <c r="B22" s="389"/>
      <c r="C22" s="389"/>
      <c r="D22" s="389"/>
      <c r="E22" s="389"/>
      <c r="F22" s="389"/>
      <c r="G22" s="389"/>
      <c r="H22" s="389"/>
      <c r="I22" s="389"/>
      <c r="J22" s="442"/>
      <c r="K22" s="442"/>
      <c r="L22" s="443"/>
      <c r="M22" s="443"/>
      <c r="N22" s="257">
        <f t="shared" si="0"/>
        <v>0</v>
      </c>
    </row>
    <row r="23" spans="1:14" ht="14.25">
      <c r="A23" s="184"/>
      <c r="B23" s="389"/>
      <c r="C23" s="389"/>
      <c r="D23" s="389"/>
      <c r="E23" s="389"/>
      <c r="F23" s="389"/>
      <c r="G23" s="389"/>
      <c r="H23" s="389"/>
      <c r="I23" s="389"/>
      <c r="J23" s="442"/>
      <c r="K23" s="442"/>
      <c r="L23" s="443"/>
      <c r="M23" s="443"/>
      <c r="N23" s="257">
        <f t="shared" si="0"/>
        <v>0</v>
      </c>
    </row>
    <row r="24" spans="1:14" ht="14.25">
      <c r="A24" s="184"/>
      <c r="B24" s="389"/>
      <c r="C24" s="389"/>
      <c r="D24" s="389"/>
      <c r="E24" s="389"/>
      <c r="F24" s="389"/>
      <c r="G24" s="389"/>
      <c r="H24" s="389"/>
      <c r="I24" s="389"/>
      <c r="J24" s="442"/>
      <c r="K24" s="442"/>
      <c r="L24" s="443"/>
      <c r="M24" s="443"/>
      <c r="N24" s="257">
        <f t="shared" si="0"/>
        <v>0</v>
      </c>
    </row>
    <row r="25" spans="1:14" ht="14.25">
      <c r="A25" s="184"/>
      <c r="B25" s="389"/>
      <c r="C25" s="389"/>
      <c r="D25" s="389"/>
      <c r="E25" s="389"/>
      <c r="F25" s="389"/>
      <c r="G25" s="389"/>
      <c r="H25" s="389"/>
      <c r="I25" s="389"/>
      <c r="J25" s="442"/>
      <c r="K25" s="442"/>
      <c r="L25" s="443"/>
      <c r="M25" s="443"/>
      <c r="N25" s="257">
        <f t="shared" si="0"/>
        <v>0</v>
      </c>
    </row>
    <row r="26" spans="1:14" ht="14.25">
      <c r="A26" s="184"/>
      <c r="B26" s="389"/>
      <c r="C26" s="389"/>
      <c r="D26" s="389"/>
      <c r="E26" s="389"/>
      <c r="F26" s="389"/>
      <c r="G26" s="389"/>
      <c r="H26" s="389"/>
      <c r="I26" s="389"/>
      <c r="J26" s="442"/>
      <c r="K26" s="442"/>
      <c r="L26" s="443"/>
      <c r="M26" s="443"/>
      <c r="N26" s="257">
        <f t="shared" si="0"/>
        <v>0</v>
      </c>
    </row>
    <row r="27" spans="1:14" ht="14.25">
      <c r="A27" s="184"/>
      <c r="B27" s="389"/>
      <c r="C27" s="389"/>
      <c r="D27" s="389"/>
      <c r="E27" s="389"/>
      <c r="F27" s="389"/>
      <c r="G27" s="389"/>
      <c r="H27" s="389"/>
      <c r="I27" s="389"/>
      <c r="J27" s="442"/>
      <c r="K27" s="442"/>
      <c r="L27" s="443"/>
      <c r="M27" s="443"/>
      <c r="N27" s="257">
        <f t="shared" si="0"/>
        <v>0</v>
      </c>
    </row>
    <row r="28" ht="12.75"/>
    <row r="29" spans="11:14" ht="15">
      <c r="K29" s="16"/>
      <c r="L29" s="397" t="s">
        <v>38</v>
      </c>
      <c r="M29" s="445"/>
      <c r="N29" s="258">
        <f>SUM(N15:N27)</f>
        <v>0</v>
      </c>
    </row>
    <row r="30" spans="11:14" ht="15">
      <c r="K30" s="444" t="s">
        <v>40</v>
      </c>
      <c r="L30" s="444"/>
      <c r="M30" s="444"/>
      <c r="N30" s="259">
        <f>N29*0.15</f>
        <v>0</v>
      </c>
    </row>
    <row r="31" spans="11:14" ht="16.5" thickBot="1">
      <c r="K31" s="16"/>
      <c r="L31" s="440" t="s">
        <v>118</v>
      </c>
      <c r="M31" s="441"/>
      <c r="N31" s="260">
        <f>SUM(N30+N29)</f>
        <v>0</v>
      </c>
    </row>
    <row r="32" spans="2:14" ht="15" thickTop="1">
      <c r="B32" s="86"/>
      <c r="C32" s="86"/>
      <c r="D32" s="86"/>
      <c r="E32" s="86"/>
      <c r="F32" s="86"/>
      <c r="G32" s="86"/>
      <c r="H32" s="86"/>
      <c r="I32" s="86"/>
      <c r="J32" s="88"/>
      <c r="K32" s="88"/>
      <c r="L32" s="23"/>
      <c r="M32" s="23"/>
      <c r="N32" s="23"/>
    </row>
    <row r="33" spans="1:14" ht="15.75">
      <c r="A33" s="507" t="s">
        <v>51</v>
      </c>
      <c r="B33" s="508"/>
      <c r="C33" s="127"/>
      <c r="D33" s="127"/>
      <c r="E33" s="127"/>
      <c r="F33" s="97"/>
      <c r="G33" s="97"/>
      <c r="H33" s="97"/>
      <c r="I33" s="97"/>
      <c r="J33" s="97"/>
      <c r="K33" s="97"/>
      <c r="L33" s="128"/>
      <c r="M33" s="128"/>
      <c r="N33" s="129"/>
    </row>
    <row r="34" spans="1:14" ht="15.75">
      <c r="A34" s="131" t="s">
        <v>62</v>
      </c>
      <c r="B34" s="2"/>
      <c r="C34" s="2"/>
      <c r="D34" s="2"/>
      <c r="E34" s="2"/>
      <c r="F34" s="2"/>
      <c r="G34" s="2"/>
      <c r="H34" s="2"/>
      <c r="I34" s="2"/>
      <c r="J34" s="2"/>
      <c r="K34" s="2"/>
      <c r="L34" s="83"/>
      <c r="M34" s="83"/>
      <c r="N34" s="125"/>
    </row>
    <row r="35" spans="1:14" ht="15.75">
      <c r="A35" s="126"/>
      <c r="B35" s="53"/>
      <c r="C35" s="448"/>
      <c r="D35" s="448"/>
      <c r="E35" s="54"/>
      <c r="F35" s="55"/>
      <c r="G35" s="55"/>
      <c r="H35" s="55"/>
      <c r="I35" s="54"/>
      <c r="J35" s="54"/>
      <c r="K35" s="8"/>
      <c r="L35" s="8"/>
      <c r="M35" s="8"/>
      <c r="N35" s="51"/>
    </row>
    <row r="36" spans="1:14" ht="15.75">
      <c r="A36" s="108" t="s">
        <v>46</v>
      </c>
      <c r="B36" s="426" t="s">
        <v>16</v>
      </c>
      <c r="C36" s="426"/>
      <c r="D36" s="446" t="s">
        <v>3</v>
      </c>
      <c r="E36" s="446"/>
      <c r="F36" s="446"/>
      <c r="G36" s="446"/>
      <c r="H36" s="446"/>
      <c r="I36" s="446"/>
      <c r="J36" s="446" t="s">
        <v>14</v>
      </c>
      <c r="K36" s="446"/>
      <c r="L36" s="446" t="s">
        <v>19</v>
      </c>
      <c r="M36" s="446"/>
      <c r="N36" s="47" t="s">
        <v>25</v>
      </c>
    </row>
    <row r="37" spans="1:14" ht="12.75">
      <c r="A37" s="109"/>
      <c r="B37" s="20"/>
      <c r="C37" s="20"/>
      <c r="D37" s="20"/>
      <c r="E37" s="20"/>
      <c r="F37" s="20"/>
      <c r="G37" s="20"/>
      <c r="H37" s="20"/>
      <c r="I37" s="20"/>
      <c r="J37" s="20"/>
      <c r="K37" s="20"/>
      <c r="L37" s="20"/>
      <c r="M37" s="20"/>
      <c r="N37" s="56"/>
    </row>
    <row r="38" spans="1:14" ht="14.25">
      <c r="A38" s="184"/>
      <c r="B38" s="389"/>
      <c r="C38" s="389"/>
      <c r="D38" s="389"/>
      <c r="E38" s="389"/>
      <c r="F38" s="389"/>
      <c r="G38" s="389"/>
      <c r="H38" s="389"/>
      <c r="I38" s="389"/>
      <c r="J38" s="431"/>
      <c r="K38" s="431"/>
      <c r="L38" s="443"/>
      <c r="M38" s="443"/>
      <c r="N38" s="256">
        <f aca="true" t="shared" si="1" ref="N38:N45">L38*J38</f>
        <v>0</v>
      </c>
    </row>
    <row r="39" spans="1:14" ht="14.25">
      <c r="A39" s="184"/>
      <c r="B39" s="389"/>
      <c r="C39" s="389"/>
      <c r="D39" s="389"/>
      <c r="E39" s="389"/>
      <c r="F39" s="389"/>
      <c r="G39" s="389"/>
      <c r="H39" s="389"/>
      <c r="I39" s="389"/>
      <c r="J39" s="431"/>
      <c r="K39" s="431"/>
      <c r="L39" s="443"/>
      <c r="M39" s="443"/>
      <c r="N39" s="256">
        <f t="shared" si="1"/>
        <v>0</v>
      </c>
    </row>
    <row r="40" spans="1:14" ht="14.25">
      <c r="A40" s="184"/>
      <c r="B40" s="389"/>
      <c r="C40" s="389"/>
      <c r="D40" s="389"/>
      <c r="E40" s="389"/>
      <c r="F40" s="389"/>
      <c r="G40" s="389"/>
      <c r="H40" s="389"/>
      <c r="I40" s="389"/>
      <c r="J40" s="431"/>
      <c r="K40" s="431"/>
      <c r="L40" s="443"/>
      <c r="M40" s="443"/>
      <c r="N40" s="256">
        <f t="shared" si="1"/>
        <v>0</v>
      </c>
    </row>
    <row r="41" spans="1:14" ht="13.5">
      <c r="A41" s="184"/>
      <c r="B41" s="389"/>
      <c r="C41" s="389"/>
      <c r="D41" s="389"/>
      <c r="E41" s="389"/>
      <c r="F41" s="389"/>
      <c r="G41" s="389"/>
      <c r="H41" s="389"/>
      <c r="I41" s="389"/>
      <c r="J41" s="431"/>
      <c r="K41" s="431"/>
      <c r="L41" s="443"/>
      <c r="M41" s="443"/>
      <c r="N41" s="256">
        <f t="shared" si="1"/>
        <v>0</v>
      </c>
    </row>
    <row r="42" spans="1:14" ht="13.5">
      <c r="A42" s="184"/>
      <c r="B42" s="389"/>
      <c r="C42" s="389"/>
      <c r="D42" s="389"/>
      <c r="E42" s="389"/>
      <c r="F42" s="389"/>
      <c r="G42" s="389"/>
      <c r="H42" s="389"/>
      <c r="I42" s="389"/>
      <c r="J42" s="431"/>
      <c r="K42" s="431"/>
      <c r="L42" s="443"/>
      <c r="M42" s="443"/>
      <c r="N42" s="256">
        <f t="shared" si="1"/>
        <v>0</v>
      </c>
    </row>
    <row r="43" spans="1:14" ht="13.5">
      <c r="A43" s="184"/>
      <c r="B43" s="389"/>
      <c r="C43" s="389"/>
      <c r="D43" s="389"/>
      <c r="E43" s="389"/>
      <c r="F43" s="389"/>
      <c r="G43" s="389"/>
      <c r="H43" s="389"/>
      <c r="I43" s="389"/>
      <c r="J43" s="431"/>
      <c r="K43" s="431"/>
      <c r="L43" s="443"/>
      <c r="M43" s="443"/>
      <c r="N43" s="256">
        <f t="shared" si="1"/>
        <v>0</v>
      </c>
    </row>
    <row r="44" spans="1:14" ht="13.5">
      <c r="A44" s="184"/>
      <c r="B44" s="389"/>
      <c r="C44" s="389"/>
      <c r="D44" s="389"/>
      <c r="E44" s="389"/>
      <c r="F44" s="389"/>
      <c r="G44" s="389"/>
      <c r="H44" s="389"/>
      <c r="I44" s="389"/>
      <c r="J44" s="431"/>
      <c r="K44" s="431"/>
      <c r="L44" s="443"/>
      <c r="M44" s="443"/>
      <c r="N44" s="256">
        <f t="shared" si="1"/>
        <v>0</v>
      </c>
    </row>
    <row r="45" spans="1:14" ht="13.5">
      <c r="A45" s="184"/>
      <c r="B45" s="389"/>
      <c r="C45" s="389"/>
      <c r="D45" s="389"/>
      <c r="E45" s="389"/>
      <c r="F45" s="389"/>
      <c r="G45" s="389"/>
      <c r="H45" s="389"/>
      <c r="I45" s="389"/>
      <c r="J45" s="431"/>
      <c r="K45" s="431"/>
      <c r="L45" s="443"/>
      <c r="M45" s="443"/>
      <c r="N45" s="256">
        <f t="shared" si="1"/>
        <v>0</v>
      </c>
    </row>
    <row r="47" spans="11:14" ht="15">
      <c r="K47" s="16"/>
      <c r="L47" s="397" t="s">
        <v>38</v>
      </c>
      <c r="M47" s="445"/>
      <c r="N47" s="261">
        <f>SUM(N38:N45)</f>
        <v>0</v>
      </c>
    </row>
    <row r="48" spans="11:14" ht="15">
      <c r="K48" s="444" t="s">
        <v>41</v>
      </c>
      <c r="L48" s="444"/>
      <c r="M48" s="444"/>
      <c r="N48" s="262">
        <f>N47*0.05</f>
        <v>0</v>
      </c>
    </row>
    <row r="49" spans="1:14" ht="15.75" thickBot="1">
      <c r="A49" s="136" t="str">
        <f>'FA Summary'!$A$60</f>
        <v>FORM REVISED 3/3/15</v>
      </c>
      <c r="K49" s="16"/>
      <c r="L49" s="440" t="s">
        <v>119</v>
      </c>
      <c r="M49" s="441"/>
      <c r="N49" s="263">
        <f>SUM(N48+N47)</f>
        <v>0</v>
      </c>
    </row>
    <row r="50" ht="13.5" thickTop="1"/>
  </sheetData>
  <sheetProtection password="EF61" sheet="1" selectLockedCells="1"/>
  <mergeCells count="113">
    <mergeCell ref="L39:M39"/>
    <mergeCell ref="L44:M44"/>
    <mergeCell ref="J44:K44"/>
    <mergeCell ref="L43:M43"/>
    <mergeCell ref="L42:M42"/>
    <mergeCell ref="J42:K42"/>
    <mergeCell ref="L41:M41"/>
    <mergeCell ref="J41:K41"/>
    <mergeCell ref="L40:M40"/>
    <mergeCell ref="J40:K40"/>
    <mergeCell ref="B41:C41"/>
    <mergeCell ref="B45:C45"/>
    <mergeCell ref="D45:I45"/>
    <mergeCell ref="L47:M47"/>
    <mergeCell ref="K48:M48"/>
    <mergeCell ref="J45:K45"/>
    <mergeCell ref="L45:M45"/>
    <mergeCell ref="J36:K36"/>
    <mergeCell ref="J39:K39"/>
    <mergeCell ref="B44:C44"/>
    <mergeCell ref="D44:I44"/>
    <mergeCell ref="D39:I39"/>
    <mergeCell ref="B43:C43"/>
    <mergeCell ref="D43:I43"/>
    <mergeCell ref="B42:C42"/>
    <mergeCell ref="D42:I42"/>
    <mergeCell ref="J43:K43"/>
    <mergeCell ref="B38:C38"/>
    <mergeCell ref="J24:K24"/>
    <mergeCell ref="J25:K25"/>
    <mergeCell ref="J27:K27"/>
    <mergeCell ref="J38:K38"/>
    <mergeCell ref="K30:M30"/>
    <mergeCell ref="L31:M31"/>
    <mergeCell ref="L36:M36"/>
    <mergeCell ref="L26:M26"/>
    <mergeCell ref="L38:M38"/>
    <mergeCell ref="J23:K23"/>
    <mergeCell ref="D41:I41"/>
    <mergeCell ref="D40:I40"/>
    <mergeCell ref="D23:I23"/>
    <mergeCell ref="D24:I24"/>
    <mergeCell ref="B20:C20"/>
    <mergeCell ref="D38:I38"/>
    <mergeCell ref="B21:C21"/>
    <mergeCell ref="D21:I21"/>
    <mergeCell ref="D20:I20"/>
    <mergeCell ref="D16:I16"/>
    <mergeCell ref="B19:C19"/>
    <mergeCell ref="B17:C17"/>
    <mergeCell ref="L49:M49"/>
    <mergeCell ref="B22:C22"/>
    <mergeCell ref="D22:I22"/>
    <mergeCell ref="J22:K22"/>
    <mergeCell ref="L22:M22"/>
    <mergeCell ref="B25:C25"/>
    <mergeCell ref="D25:I25"/>
    <mergeCell ref="D17:I17"/>
    <mergeCell ref="B26:C26"/>
    <mergeCell ref="D26:I26"/>
    <mergeCell ref="B39:C39"/>
    <mergeCell ref="B40:C40"/>
    <mergeCell ref="D15:I15"/>
    <mergeCell ref="B15:C15"/>
    <mergeCell ref="B23:C23"/>
    <mergeCell ref="A33:B33"/>
    <mergeCell ref="B16:C16"/>
    <mergeCell ref="J17:K17"/>
    <mergeCell ref="B24:C24"/>
    <mergeCell ref="J20:K20"/>
    <mergeCell ref="J15:K15"/>
    <mergeCell ref="J21:K21"/>
    <mergeCell ref="B18:C18"/>
    <mergeCell ref="J18:K18"/>
    <mergeCell ref="J19:K19"/>
    <mergeCell ref="D19:I19"/>
    <mergeCell ref="D18:I18"/>
    <mergeCell ref="C35:D35"/>
    <mergeCell ref="B36:C36"/>
    <mergeCell ref="L24:M24"/>
    <mergeCell ref="L25:M25"/>
    <mergeCell ref="J26:K26"/>
    <mergeCell ref="B27:C27"/>
    <mergeCell ref="L29:M29"/>
    <mergeCell ref="L27:M27"/>
    <mergeCell ref="D36:I36"/>
    <mergeCell ref="D27:I27"/>
    <mergeCell ref="L23:M23"/>
    <mergeCell ref="L19:M19"/>
    <mergeCell ref="L17:M17"/>
    <mergeCell ref="L20:M20"/>
    <mergeCell ref="L18:M18"/>
    <mergeCell ref="L21:M21"/>
    <mergeCell ref="L16:M16"/>
    <mergeCell ref="K9:L9"/>
    <mergeCell ref="C4:I4"/>
    <mergeCell ref="C5:I5"/>
    <mergeCell ref="B13:C13"/>
    <mergeCell ref="D13:I13"/>
    <mergeCell ref="L13:M13"/>
    <mergeCell ref="J13:K13"/>
    <mergeCell ref="L15:M15"/>
    <mergeCell ref="J16:K16"/>
    <mergeCell ref="A1:N1"/>
    <mergeCell ref="B14:C14"/>
    <mergeCell ref="D14:I14"/>
    <mergeCell ref="J14:K14"/>
    <mergeCell ref="L14:M14"/>
    <mergeCell ref="B11:C11"/>
    <mergeCell ref="C2:D2"/>
    <mergeCell ref="L5:M6"/>
    <mergeCell ref="B7:D7"/>
    <mergeCell ref="B8:D8"/>
  </mergeCells>
  <printOptions horizontalCentered="1"/>
  <pageMargins left="0" right="0" top="0.41" bottom="0.44" header="0.34" footer="0.22"/>
  <pageSetup horizontalDpi="600" verticalDpi="600" orientation="landscape" scale="75" r:id="rId3"/>
  <headerFooter alignWithMargins="0">
    <oddFooter>&amp;R&amp;"Arial,Bold"&amp;12SUBCONTRACTOR  MATERIAL AND DIRECT CHARGES
</oddFooter>
  </headerFooter>
  <legacyDrawing r:id="rId2"/>
</worksheet>
</file>

<file path=xl/worksheets/sheet11.xml><?xml version="1.0" encoding="utf-8"?>
<worksheet xmlns="http://schemas.openxmlformats.org/spreadsheetml/2006/main" xmlns:r="http://schemas.openxmlformats.org/officeDocument/2006/relationships">
  <sheetPr codeName="Sheet1"/>
  <dimension ref="A1:S101"/>
  <sheetViews>
    <sheetView showGridLines="0" zoomScalePageLayoutView="0" workbookViewId="0" topLeftCell="A1">
      <selection activeCell="C17" sqref="C17"/>
    </sheetView>
  </sheetViews>
  <sheetFormatPr defaultColWidth="9.140625" defaultRowHeight="12.75"/>
  <cols>
    <col min="1" max="1" width="24.7109375" style="0" customWidth="1"/>
    <col min="2" max="2" width="23.8515625" style="0" customWidth="1"/>
    <col min="3" max="4" width="9.7109375" style="0" bestFit="1" customWidth="1"/>
    <col min="7" max="7" width="36.00390625" style="0" bestFit="1" customWidth="1"/>
    <col min="8" max="8" width="10.421875" style="0" customWidth="1"/>
    <col min="9" max="9" width="14.421875" style="0" customWidth="1"/>
  </cols>
  <sheetData>
    <row r="1" spans="1:10" ht="12.75">
      <c r="A1" s="189"/>
      <c r="B1" s="189" t="s">
        <v>87</v>
      </c>
      <c r="C1" s="189"/>
      <c r="D1" s="189"/>
      <c r="G1" s="512" t="s">
        <v>87</v>
      </c>
      <c r="H1" s="512"/>
      <c r="I1" s="512"/>
      <c r="J1" s="512"/>
    </row>
    <row r="2" ht="13.5" thickBot="1"/>
    <row r="3" spans="1:11" ht="13.5" thickBot="1">
      <c r="A3" s="509" t="s">
        <v>4</v>
      </c>
      <c r="B3" s="510"/>
      <c r="C3" s="510"/>
      <c r="D3" s="511"/>
      <c r="G3" s="509" t="s">
        <v>5</v>
      </c>
      <c r="H3" s="510"/>
      <c r="I3" s="510"/>
      <c r="J3" s="511"/>
      <c r="K3" s="175"/>
    </row>
    <row r="4" spans="1:10" ht="13.5" thickBot="1">
      <c r="A4" s="167" t="s">
        <v>12</v>
      </c>
      <c r="B4" s="167" t="s">
        <v>13</v>
      </c>
      <c r="C4" s="167" t="s">
        <v>20</v>
      </c>
      <c r="D4" s="167" t="s">
        <v>21</v>
      </c>
      <c r="F4" s="223"/>
      <c r="G4" s="167" t="s">
        <v>3</v>
      </c>
      <c r="H4" s="224" t="s">
        <v>81</v>
      </c>
      <c r="I4" s="167" t="s">
        <v>85</v>
      </c>
      <c r="J4" s="167" t="s">
        <v>18</v>
      </c>
    </row>
    <row r="5" spans="1:19" ht="6" customHeight="1" thickTop="1">
      <c r="A5" s="266" t="s">
        <v>124</v>
      </c>
      <c r="B5" s="164"/>
      <c r="C5" s="164"/>
      <c r="D5" s="166"/>
      <c r="F5" s="223"/>
      <c r="G5" s="234"/>
      <c r="H5" s="235"/>
      <c r="I5" s="235"/>
      <c r="J5" s="236"/>
      <c r="R5" s="244">
        <f>H5</f>
        <v>0</v>
      </c>
      <c r="S5" s="244">
        <f>G5</f>
        <v>0</v>
      </c>
    </row>
    <row r="6" spans="1:19" ht="5.25" customHeight="1" thickBot="1">
      <c r="A6" s="266" t="s">
        <v>68</v>
      </c>
      <c r="B6" s="164"/>
      <c r="C6" s="164"/>
      <c r="D6" s="316"/>
      <c r="F6" s="223"/>
      <c r="G6" s="250"/>
      <c r="H6" s="249" t="s">
        <v>70</v>
      </c>
      <c r="I6" s="164"/>
      <c r="J6" s="316"/>
      <c r="R6" s="244" t="str">
        <f>H6</f>
        <v> New Equipment…</v>
      </c>
      <c r="S6" s="244">
        <f>G6</f>
        <v>0</v>
      </c>
    </row>
    <row r="7" spans="1:19" ht="13.5" thickTop="1">
      <c r="A7" s="310"/>
      <c r="B7" s="311"/>
      <c r="C7" s="312"/>
      <c r="D7" s="315"/>
      <c r="F7" s="223"/>
      <c r="G7" s="310"/>
      <c r="H7" s="314"/>
      <c r="I7" s="312"/>
      <c r="J7" s="315"/>
      <c r="R7" s="244">
        <f>H9</f>
        <v>0</v>
      </c>
      <c r="S7" s="244">
        <f>G9</f>
        <v>0</v>
      </c>
    </row>
    <row r="8" spans="1:19" ht="12.75">
      <c r="A8" s="268"/>
      <c r="B8" s="269"/>
      <c r="C8" s="270"/>
      <c r="D8" s="271"/>
      <c r="F8" s="223"/>
      <c r="G8" s="268"/>
      <c r="H8" s="272"/>
      <c r="I8" s="270"/>
      <c r="J8" s="271"/>
      <c r="R8" s="244">
        <f aca="true" t="shared" si="0" ref="R8:R35">H13</f>
        <v>0</v>
      </c>
      <c r="S8" s="244">
        <f aca="true" t="shared" si="1" ref="S8:S35">G13</f>
        <v>0</v>
      </c>
    </row>
    <row r="9" spans="1:19" ht="13.5" thickBot="1">
      <c r="A9" s="227"/>
      <c r="B9" s="228"/>
      <c r="C9" s="229"/>
      <c r="D9" s="230"/>
      <c r="F9" s="223"/>
      <c r="G9" s="231"/>
      <c r="H9" s="245"/>
      <c r="I9" s="232"/>
      <c r="J9" s="233"/>
      <c r="R9" s="244">
        <f t="shared" si="0"/>
        <v>0</v>
      </c>
      <c r="S9" s="244">
        <f t="shared" si="1"/>
        <v>0</v>
      </c>
    </row>
    <row r="10" spans="6:19" ht="12.75">
      <c r="F10" s="223"/>
      <c r="H10" s="246"/>
      <c r="R10" s="244">
        <f t="shared" si="0"/>
        <v>0</v>
      </c>
      <c r="S10" s="244">
        <f t="shared" si="1"/>
        <v>0</v>
      </c>
    </row>
    <row r="11" spans="1:19" ht="13.5">
      <c r="A11" s="172"/>
      <c r="B11" s="172"/>
      <c r="C11" s="173"/>
      <c r="D11" s="173"/>
      <c r="F11" s="223"/>
      <c r="H11" s="246"/>
      <c r="R11" s="244">
        <f t="shared" si="0"/>
        <v>0</v>
      </c>
      <c r="S11" s="244">
        <f t="shared" si="1"/>
        <v>0</v>
      </c>
    </row>
    <row r="12" spans="6:19" ht="12.75">
      <c r="F12" s="223"/>
      <c r="H12" s="246"/>
      <c r="R12" s="244">
        <f t="shared" si="0"/>
        <v>0</v>
      </c>
      <c r="S12" s="244">
        <f t="shared" si="1"/>
        <v>0</v>
      </c>
    </row>
    <row r="13" spans="6:19" ht="12.75">
      <c r="F13" s="223"/>
      <c r="H13" s="246"/>
      <c r="R13" s="244">
        <f t="shared" si="0"/>
        <v>0</v>
      </c>
      <c r="S13" s="244">
        <f t="shared" si="1"/>
        <v>0</v>
      </c>
    </row>
    <row r="14" spans="6:19" ht="12.75">
      <c r="F14" s="223"/>
      <c r="H14" s="246"/>
      <c r="R14" s="244">
        <f t="shared" si="0"/>
        <v>0</v>
      </c>
      <c r="S14" s="244">
        <f t="shared" si="1"/>
        <v>0</v>
      </c>
    </row>
    <row r="15" spans="6:19" ht="12.75">
      <c r="F15" s="223"/>
      <c r="H15" s="246"/>
      <c r="R15" s="244">
        <f t="shared" si="0"/>
        <v>0</v>
      </c>
      <c r="S15" s="244">
        <f t="shared" si="1"/>
        <v>0</v>
      </c>
    </row>
    <row r="16" spans="6:19" ht="12.75">
      <c r="F16" s="223"/>
      <c r="H16" s="246"/>
      <c r="R16" s="244">
        <f t="shared" si="0"/>
        <v>0</v>
      </c>
      <c r="S16" s="244">
        <f t="shared" si="1"/>
        <v>0</v>
      </c>
    </row>
    <row r="17" spans="6:19" ht="12.75">
      <c r="F17" s="223"/>
      <c r="H17" s="246"/>
      <c r="R17" s="244">
        <f t="shared" si="0"/>
        <v>0</v>
      </c>
      <c r="S17" s="244">
        <f t="shared" si="1"/>
        <v>0</v>
      </c>
    </row>
    <row r="18" spans="6:19" ht="12.75">
      <c r="F18" s="223"/>
      <c r="H18" s="246"/>
      <c r="R18" s="244">
        <f t="shared" si="0"/>
        <v>0</v>
      </c>
      <c r="S18" s="244">
        <f t="shared" si="1"/>
        <v>0</v>
      </c>
    </row>
    <row r="19" spans="6:19" ht="12.75">
      <c r="F19" s="223"/>
      <c r="H19" s="246"/>
      <c r="R19" s="244">
        <f t="shared" si="0"/>
        <v>0</v>
      </c>
      <c r="S19" s="244">
        <f t="shared" si="1"/>
        <v>0</v>
      </c>
    </row>
    <row r="20" spans="6:19" ht="12.75">
      <c r="F20" s="223"/>
      <c r="H20" s="246"/>
      <c r="R20" s="244">
        <f t="shared" si="0"/>
        <v>0</v>
      </c>
      <c r="S20" s="244">
        <f t="shared" si="1"/>
        <v>0</v>
      </c>
    </row>
    <row r="21" spans="6:19" ht="12.75">
      <c r="F21" s="223"/>
      <c r="H21" s="246"/>
      <c r="R21" s="244">
        <f t="shared" si="0"/>
        <v>0</v>
      </c>
      <c r="S21" s="244">
        <f t="shared" si="1"/>
        <v>0</v>
      </c>
    </row>
    <row r="22" spans="6:19" ht="12.75">
      <c r="F22" s="223"/>
      <c r="H22" s="246"/>
      <c r="R22" s="244">
        <f t="shared" si="0"/>
        <v>0</v>
      </c>
      <c r="S22" s="244">
        <f t="shared" si="1"/>
        <v>0</v>
      </c>
    </row>
    <row r="23" spans="6:19" ht="12.75">
      <c r="F23" s="223"/>
      <c r="H23" s="246"/>
      <c r="R23" s="244">
        <f t="shared" si="0"/>
        <v>0</v>
      </c>
      <c r="S23" s="244">
        <f t="shared" si="1"/>
        <v>0</v>
      </c>
    </row>
    <row r="24" spans="6:19" ht="12.75">
      <c r="F24" s="223"/>
      <c r="H24" s="246"/>
      <c r="R24" s="244">
        <f t="shared" si="0"/>
        <v>0</v>
      </c>
      <c r="S24" s="244">
        <f t="shared" si="1"/>
        <v>0</v>
      </c>
    </row>
    <row r="25" spans="6:19" ht="12.75">
      <c r="F25" s="223"/>
      <c r="H25" s="246"/>
      <c r="R25" s="244">
        <f t="shared" si="0"/>
        <v>0</v>
      </c>
      <c r="S25" s="244">
        <f t="shared" si="1"/>
        <v>0</v>
      </c>
    </row>
    <row r="26" spans="6:19" ht="12.75">
      <c r="F26" s="223"/>
      <c r="H26" s="246"/>
      <c r="R26" s="244">
        <f t="shared" si="0"/>
        <v>0</v>
      </c>
      <c r="S26" s="244">
        <f t="shared" si="1"/>
        <v>0</v>
      </c>
    </row>
    <row r="27" spans="6:19" ht="12.75">
      <c r="F27" s="223"/>
      <c r="H27" s="246"/>
      <c r="R27" s="244">
        <f t="shared" si="0"/>
        <v>0</v>
      </c>
      <c r="S27" s="244">
        <f t="shared" si="1"/>
        <v>0</v>
      </c>
    </row>
    <row r="28" spans="6:19" ht="12.75">
      <c r="F28" s="223"/>
      <c r="H28" s="246"/>
      <c r="R28" s="244">
        <f t="shared" si="0"/>
        <v>0</v>
      </c>
      <c r="S28" s="244">
        <f t="shared" si="1"/>
        <v>0</v>
      </c>
    </row>
    <row r="29" spans="6:19" ht="12.75">
      <c r="F29" s="223"/>
      <c r="H29" s="246"/>
      <c r="R29" s="244">
        <f t="shared" si="0"/>
        <v>0</v>
      </c>
      <c r="S29" s="244">
        <f t="shared" si="1"/>
        <v>0</v>
      </c>
    </row>
    <row r="30" spans="6:19" ht="12.75">
      <c r="F30" s="223"/>
      <c r="H30" s="246"/>
      <c r="R30" s="244">
        <f t="shared" si="0"/>
        <v>0</v>
      </c>
      <c r="S30" s="244">
        <f t="shared" si="1"/>
        <v>0</v>
      </c>
    </row>
    <row r="31" spans="6:19" ht="12.75">
      <c r="F31" s="223"/>
      <c r="H31" s="246"/>
      <c r="R31" s="244">
        <f t="shared" si="0"/>
        <v>0</v>
      </c>
      <c r="S31" s="244">
        <f t="shared" si="1"/>
        <v>0</v>
      </c>
    </row>
    <row r="32" spans="6:19" ht="12.75">
      <c r="F32" s="223"/>
      <c r="H32" s="246"/>
      <c r="R32" s="244">
        <f t="shared" si="0"/>
        <v>0</v>
      </c>
      <c r="S32" s="244">
        <f t="shared" si="1"/>
        <v>0</v>
      </c>
    </row>
    <row r="33" spans="6:19" ht="12.75">
      <c r="F33" s="223"/>
      <c r="H33" s="246"/>
      <c r="R33" s="244">
        <f t="shared" si="0"/>
        <v>0</v>
      </c>
      <c r="S33" s="244">
        <f t="shared" si="1"/>
        <v>0</v>
      </c>
    </row>
    <row r="34" spans="6:19" ht="12.75">
      <c r="F34" s="223"/>
      <c r="H34" s="246"/>
      <c r="R34" s="244">
        <f t="shared" si="0"/>
        <v>0</v>
      </c>
      <c r="S34" s="244">
        <f t="shared" si="1"/>
        <v>0</v>
      </c>
    </row>
    <row r="35" spans="6:19" ht="12.75">
      <c r="F35" s="223">
        <v>119</v>
      </c>
      <c r="H35" s="246"/>
      <c r="R35" s="244">
        <f t="shared" si="0"/>
        <v>0</v>
      </c>
      <c r="S35" s="244">
        <f t="shared" si="1"/>
        <v>0</v>
      </c>
    </row>
    <row r="36" spans="6:19" ht="12.75">
      <c r="F36" s="223"/>
      <c r="H36" s="246"/>
      <c r="R36" s="244">
        <f aca="true" t="shared" si="2" ref="R36:R65">H41</f>
        <v>0</v>
      </c>
      <c r="S36" s="244">
        <f aca="true" t="shared" si="3" ref="S36:S65">G41</f>
        <v>0</v>
      </c>
    </row>
    <row r="37" spans="6:19" ht="12.75">
      <c r="F37" s="223"/>
      <c r="H37" s="246"/>
      <c r="R37" s="244">
        <f t="shared" si="2"/>
        <v>0</v>
      </c>
      <c r="S37" s="244">
        <f t="shared" si="3"/>
        <v>0</v>
      </c>
    </row>
    <row r="38" spans="6:19" ht="12.75">
      <c r="F38" s="223"/>
      <c r="H38" s="246"/>
      <c r="R38" s="244">
        <f t="shared" si="2"/>
        <v>0</v>
      </c>
      <c r="S38" s="244">
        <f t="shared" si="3"/>
        <v>0</v>
      </c>
    </row>
    <row r="39" spans="6:19" ht="12.75">
      <c r="F39" s="223"/>
      <c r="H39" s="246"/>
      <c r="R39" s="244">
        <f t="shared" si="2"/>
        <v>0</v>
      </c>
      <c r="S39" s="244">
        <f t="shared" si="3"/>
        <v>0</v>
      </c>
    </row>
    <row r="40" spans="6:19" ht="12.75">
      <c r="F40" s="223"/>
      <c r="H40" s="246"/>
      <c r="R40" s="244">
        <f t="shared" si="2"/>
        <v>0</v>
      </c>
      <c r="S40" s="244">
        <f t="shared" si="3"/>
        <v>0</v>
      </c>
    </row>
    <row r="41" spans="6:19" ht="12.75">
      <c r="F41" s="223"/>
      <c r="H41" s="246"/>
      <c r="R41" s="244">
        <f t="shared" si="2"/>
        <v>0</v>
      </c>
      <c r="S41" s="244">
        <f t="shared" si="3"/>
        <v>0</v>
      </c>
    </row>
    <row r="42" spans="6:19" ht="12.75">
      <c r="F42" s="223"/>
      <c r="H42" s="246"/>
      <c r="R42" s="244">
        <f t="shared" si="2"/>
        <v>0</v>
      </c>
      <c r="S42" s="244">
        <f t="shared" si="3"/>
        <v>0</v>
      </c>
    </row>
    <row r="43" spans="6:19" ht="12.75">
      <c r="F43" s="223"/>
      <c r="H43" s="246"/>
      <c r="R43" s="244">
        <f t="shared" si="2"/>
        <v>0</v>
      </c>
      <c r="S43" s="244">
        <f t="shared" si="3"/>
        <v>0</v>
      </c>
    </row>
    <row r="44" spans="6:19" ht="12.75">
      <c r="F44" s="223"/>
      <c r="H44" s="246"/>
      <c r="R44" s="244">
        <f t="shared" si="2"/>
        <v>0</v>
      </c>
      <c r="S44" s="244">
        <f t="shared" si="3"/>
        <v>0</v>
      </c>
    </row>
    <row r="45" spans="6:19" ht="12.75">
      <c r="F45" s="223"/>
      <c r="H45" s="246"/>
      <c r="R45" s="244">
        <f t="shared" si="2"/>
        <v>0</v>
      </c>
      <c r="S45" s="244">
        <f t="shared" si="3"/>
        <v>0</v>
      </c>
    </row>
    <row r="46" spans="8:19" ht="12.75">
      <c r="H46" s="246"/>
      <c r="R46" s="244">
        <f t="shared" si="2"/>
        <v>0</v>
      </c>
      <c r="S46" s="244">
        <f t="shared" si="3"/>
        <v>0</v>
      </c>
    </row>
    <row r="47" spans="8:19" ht="12.75">
      <c r="H47" s="246"/>
      <c r="R47" s="244">
        <f t="shared" si="2"/>
        <v>0</v>
      </c>
      <c r="S47" s="244">
        <f t="shared" si="3"/>
        <v>0</v>
      </c>
    </row>
    <row r="48" spans="18:19" ht="12.75">
      <c r="R48" s="244">
        <f t="shared" si="2"/>
        <v>0</v>
      </c>
      <c r="S48" s="244">
        <f t="shared" si="3"/>
        <v>0</v>
      </c>
    </row>
    <row r="49" spans="18:19" ht="12.75">
      <c r="R49" s="244">
        <f t="shared" si="2"/>
        <v>0</v>
      </c>
      <c r="S49" s="244">
        <f t="shared" si="3"/>
        <v>0</v>
      </c>
    </row>
    <row r="50" spans="18:19" ht="12.75">
      <c r="R50" s="244">
        <f t="shared" si="2"/>
        <v>0</v>
      </c>
      <c r="S50" s="244">
        <f t="shared" si="3"/>
        <v>0</v>
      </c>
    </row>
    <row r="51" spans="18:19" ht="12.75">
      <c r="R51" s="244">
        <f t="shared" si="2"/>
        <v>0</v>
      </c>
      <c r="S51" s="244">
        <f t="shared" si="3"/>
        <v>0</v>
      </c>
    </row>
    <row r="52" spans="18:19" ht="12.75">
      <c r="R52" s="244">
        <f t="shared" si="2"/>
        <v>0</v>
      </c>
      <c r="S52" s="244">
        <f t="shared" si="3"/>
        <v>0</v>
      </c>
    </row>
    <row r="53" spans="18:19" ht="12.75">
      <c r="R53" s="244">
        <f t="shared" si="2"/>
        <v>0</v>
      </c>
      <c r="S53" s="244">
        <f t="shared" si="3"/>
        <v>0</v>
      </c>
    </row>
    <row r="54" spans="18:19" ht="12.75">
      <c r="R54" s="244">
        <f t="shared" si="2"/>
        <v>0</v>
      </c>
      <c r="S54" s="244">
        <f t="shared" si="3"/>
        <v>0</v>
      </c>
    </row>
    <row r="55" spans="18:19" ht="12.75">
      <c r="R55" s="244">
        <f t="shared" si="2"/>
        <v>0</v>
      </c>
      <c r="S55" s="244">
        <f t="shared" si="3"/>
        <v>0</v>
      </c>
    </row>
    <row r="56" spans="18:19" ht="12.75">
      <c r="R56" s="244">
        <f t="shared" si="2"/>
        <v>0</v>
      </c>
      <c r="S56" s="244">
        <f t="shared" si="3"/>
        <v>0</v>
      </c>
    </row>
    <row r="57" spans="18:19" ht="12.75">
      <c r="R57" s="244">
        <f t="shared" si="2"/>
        <v>0</v>
      </c>
      <c r="S57" s="244">
        <f t="shared" si="3"/>
        <v>0</v>
      </c>
    </row>
    <row r="58" spans="18:19" ht="12.75">
      <c r="R58" s="244">
        <f t="shared" si="2"/>
        <v>0</v>
      </c>
      <c r="S58" s="244">
        <f t="shared" si="3"/>
        <v>0</v>
      </c>
    </row>
    <row r="59" spans="18:19" ht="12.75">
      <c r="R59" s="244">
        <f t="shared" si="2"/>
        <v>0</v>
      </c>
      <c r="S59" s="244">
        <f t="shared" si="3"/>
        <v>0</v>
      </c>
    </row>
    <row r="60" spans="18:19" ht="12.75">
      <c r="R60" s="244">
        <f t="shared" si="2"/>
        <v>0</v>
      </c>
      <c r="S60" s="244">
        <f t="shared" si="3"/>
        <v>0</v>
      </c>
    </row>
    <row r="61" spans="18:19" ht="12.75">
      <c r="R61" s="244">
        <f t="shared" si="2"/>
        <v>0</v>
      </c>
      <c r="S61" s="244">
        <f t="shared" si="3"/>
        <v>0</v>
      </c>
    </row>
    <row r="62" spans="18:19" ht="12.75">
      <c r="R62" s="244">
        <f t="shared" si="2"/>
        <v>0</v>
      </c>
      <c r="S62" s="244">
        <f t="shared" si="3"/>
        <v>0</v>
      </c>
    </row>
    <row r="63" spans="18:19" ht="12.75">
      <c r="R63" s="244">
        <f t="shared" si="2"/>
        <v>0</v>
      </c>
      <c r="S63" s="244">
        <f t="shared" si="3"/>
        <v>0</v>
      </c>
    </row>
    <row r="64" spans="18:19" ht="12.75">
      <c r="R64" s="244">
        <f t="shared" si="2"/>
        <v>0</v>
      </c>
      <c r="S64" s="244">
        <f t="shared" si="3"/>
        <v>0</v>
      </c>
    </row>
    <row r="65" spans="18:19" ht="12.75">
      <c r="R65" s="244">
        <f t="shared" si="2"/>
        <v>0</v>
      </c>
      <c r="S65" s="244">
        <f t="shared" si="3"/>
        <v>0</v>
      </c>
    </row>
    <row r="66" spans="18:19" ht="12.75">
      <c r="R66" s="244">
        <f aca="true" t="shared" si="4" ref="R66:R101">H71</f>
        <v>0</v>
      </c>
      <c r="S66" s="244">
        <f aca="true" t="shared" si="5" ref="S66:S101">G71</f>
        <v>0</v>
      </c>
    </row>
    <row r="67" spans="18:19" ht="12.75">
      <c r="R67" s="244">
        <f t="shared" si="4"/>
        <v>0</v>
      </c>
      <c r="S67" s="244">
        <f t="shared" si="5"/>
        <v>0</v>
      </c>
    </row>
    <row r="68" spans="18:19" ht="12.75">
      <c r="R68" s="244">
        <f t="shared" si="4"/>
        <v>0</v>
      </c>
      <c r="S68" s="244">
        <f t="shared" si="5"/>
        <v>0</v>
      </c>
    </row>
    <row r="69" spans="18:19" ht="12.75">
      <c r="R69" s="244">
        <f t="shared" si="4"/>
        <v>0</v>
      </c>
      <c r="S69" s="244">
        <f t="shared" si="5"/>
        <v>0</v>
      </c>
    </row>
    <row r="70" spans="18:19" ht="12.75">
      <c r="R70" s="244">
        <f t="shared" si="4"/>
        <v>0</v>
      </c>
      <c r="S70" s="244">
        <f t="shared" si="5"/>
        <v>0</v>
      </c>
    </row>
    <row r="71" spans="18:19" ht="12.75">
      <c r="R71" s="244">
        <f t="shared" si="4"/>
        <v>0</v>
      </c>
      <c r="S71" s="244">
        <f t="shared" si="5"/>
        <v>0</v>
      </c>
    </row>
    <row r="72" spans="18:19" ht="12.75">
      <c r="R72" s="244">
        <f t="shared" si="4"/>
        <v>0</v>
      </c>
      <c r="S72" s="244">
        <f t="shared" si="5"/>
        <v>0</v>
      </c>
    </row>
    <row r="73" spans="18:19" ht="12.75">
      <c r="R73" s="244">
        <f t="shared" si="4"/>
        <v>0</v>
      </c>
      <c r="S73" s="244">
        <f t="shared" si="5"/>
        <v>0</v>
      </c>
    </row>
    <row r="74" spans="18:19" ht="12.75">
      <c r="R74" s="244">
        <f t="shared" si="4"/>
        <v>0</v>
      </c>
      <c r="S74" s="244">
        <f t="shared" si="5"/>
        <v>0</v>
      </c>
    </row>
    <row r="75" spans="18:19" ht="12.75">
      <c r="R75" s="244">
        <f t="shared" si="4"/>
        <v>0</v>
      </c>
      <c r="S75" s="244">
        <f t="shared" si="5"/>
        <v>0</v>
      </c>
    </row>
    <row r="76" spans="18:19" ht="12.75">
      <c r="R76" s="244">
        <f t="shared" si="4"/>
        <v>0</v>
      </c>
      <c r="S76" s="244">
        <f t="shared" si="5"/>
        <v>0</v>
      </c>
    </row>
    <row r="77" spans="18:19" ht="12.75">
      <c r="R77" s="244">
        <f t="shared" si="4"/>
        <v>0</v>
      </c>
      <c r="S77" s="244">
        <f t="shared" si="5"/>
        <v>0</v>
      </c>
    </row>
    <row r="78" spans="18:19" ht="12.75">
      <c r="R78" s="244">
        <f t="shared" si="4"/>
        <v>0</v>
      </c>
      <c r="S78" s="244">
        <f t="shared" si="5"/>
        <v>0</v>
      </c>
    </row>
    <row r="79" spans="18:19" ht="12.75">
      <c r="R79" s="244">
        <f t="shared" si="4"/>
        <v>0</v>
      </c>
      <c r="S79" s="244">
        <f t="shared" si="5"/>
        <v>0</v>
      </c>
    </row>
    <row r="80" spans="18:19" ht="12.75">
      <c r="R80" s="244">
        <f t="shared" si="4"/>
        <v>0</v>
      </c>
      <c r="S80" s="244">
        <f t="shared" si="5"/>
        <v>0</v>
      </c>
    </row>
    <row r="81" spans="18:19" ht="12.75">
      <c r="R81" s="244">
        <f t="shared" si="4"/>
        <v>0</v>
      </c>
      <c r="S81" s="244">
        <f t="shared" si="5"/>
        <v>0</v>
      </c>
    </row>
    <row r="82" spans="18:19" ht="12.75">
      <c r="R82" s="244">
        <f t="shared" si="4"/>
        <v>0</v>
      </c>
      <c r="S82" s="244">
        <f t="shared" si="5"/>
        <v>0</v>
      </c>
    </row>
    <row r="83" spans="18:19" ht="12.75">
      <c r="R83" s="244">
        <f t="shared" si="4"/>
        <v>0</v>
      </c>
      <c r="S83" s="244">
        <f t="shared" si="5"/>
        <v>0</v>
      </c>
    </row>
    <row r="84" spans="18:19" ht="12.75">
      <c r="R84" s="244">
        <f t="shared" si="4"/>
        <v>0</v>
      </c>
      <c r="S84" s="244">
        <f t="shared" si="5"/>
        <v>0</v>
      </c>
    </row>
    <row r="85" spans="18:19" ht="12.75">
      <c r="R85" s="244">
        <f t="shared" si="4"/>
        <v>0</v>
      </c>
      <c r="S85" s="244">
        <f t="shared" si="5"/>
        <v>0</v>
      </c>
    </row>
    <row r="86" spans="18:19" ht="12.75">
      <c r="R86" s="244">
        <f t="shared" si="4"/>
        <v>0</v>
      </c>
      <c r="S86" s="244">
        <f t="shared" si="5"/>
        <v>0</v>
      </c>
    </row>
    <row r="87" spans="18:19" ht="12.75">
      <c r="R87" s="244">
        <f t="shared" si="4"/>
        <v>0</v>
      </c>
      <c r="S87" s="244">
        <f t="shared" si="5"/>
        <v>0</v>
      </c>
    </row>
    <row r="88" spans="18:19" ht="12.75">
      <c r="R88" s="244">
        <f t="shared" si="4"/>
        <v>0</v>
      </c>
      <c r="S88" s="244">
        <f t="shared" si="5"/>
        <v>0</v>
      </c>
    </row>
    <row r="89" spans="18:19" ht="12.75">
      <c r="R89" s="244">
        <f t="shared" si="4"/>
        <v>0</v>
      </c>
      <c r="S89" s="244">
        <f t="shared" si="5"/>
        <v>0</v>
      </c>
    </row>
    <row r="90" spans="18:19" ht="12.75">
      <c r="R90" s="244">
        <f t="shared" si="4"/>
        <v>0</v>
      </c>
      <c r="S90" s="244">
        <f t="shared" si="5"/>
        <v>0</v>
      </c>
    </row>
    <row r="91" spans="18:19" ht="12.75">
      <c r="R91" s="244">
        <f t="shared" si="4"/>
        <v>0</v>
      </c>
      <c r="S91" s="244">
        <f t="shared" si="5"/>
        <v>0</v>
      </c>
    </row>
    <row r="92" spans="18:19" ht="12.75">
      <c r="R92" s="244">
        <f t="shared" si="4"/>
        <v>0</v>
      </c>
      <c r="S92" s="244">
        <f t="shared" si="5"/>
        <v>0</v>
      </c>
    </row>
    <row r="93" spans="18:19" ht="12.75">
      <c r="R93" s="244">
        <f t="shared" si="4"/>
        <v>0</v>
      </c>
      <c r="S93" s="244">
        <f t="shared" si="5"/>
        <v>0</v>
      </c>
    </row>
    <row r="94" spans="18:19" ht="12.75">
      <c r="R94" s="244">
        <f t="shared" si="4"/>
        <v>0</v>
      </c>
      <c r="S94" s="244">
        <f t="shared" si="5"/>
        <v>0</v>
      </c>
    </row>
    <row r="95" spans="18:19" ht="12.75">
      <c r="R95" s="244">
        <f t="shared" si="4"/>
        <v>0</v>
      </c>
      <c r="S95" s="244">
        <f t="shared" si="5"/>
        <v>0</v>
      </c>
    </row>
    <row r="96" spans="18:19" ht="12.75">
      <c r="R96" s="244">
        <f t="shared" si="4"/>
        <v>0</v>
      </c>
      <c r="S96" s="244">
        <f t="shared" si="5"/>
        <v>0</v>
      </c>
    </row>
    <row r="97" spans="18:19" ht="12.75">
      <c r="R97" s="244">
        <f t="shared" si="4"/>
        <v>0</v>
      </c>
      <c r="S97" s="244">
        <f t="shared" si="5"/>
        <v>0</v>
      </c>
    </row>
    <row r="98" spans="18:19" ht="12.75">
      <c r="R98" s="244">
        <f t="shared" si="4"/>
        <v>0</v>
      </c>
      <c r="S98" s="244">
        <f t="shared" si="5"/>
        <v>0</v>
      </c>
    </row>
    <row r="99" spans="18:19" ht="12.75">
      <c r="R99" s="244">
        <f t="shared" si="4"/>
        <v>0</v>
      </c>
      <c r="S99" s="244">
        <f t="shared" si="5"/>
        <v>0</v>
      </c>
    </row>
    <row r="100" spans="18:19" ht="12.75">
      <c r="R100" s="244">
        <f t="shared" si="4"/>
        <v>0</v>
      </c>
      <c r="S100" s="244">
        <f t="shared" si="5"/>
        <v>0</v>
      </c>
    </row>
    <row r="101" spans="18:19" ht="12.75">
      <c r="R101" s="244">
        <f t="shared" si="4"/>
        <v>0</v>
      </c>
      <c r="S101" s="244">
        <f t="shared" si="5"/>
        <v>0</v>
      </c>
    </row>
  </sheetData>
  <sheetProtection/>
  <protectedRanges>
    <protectedRange sqref="A3:D9" name="Range1"/>
  </protectedRanges>
  <mergeCells count="3">
    <mergeCell ref="A3:D3"/>
    <mergeCell ref="G3:J3"/>
    <mergeCell ref="G1:J1"/>
  </mergeCells>
  <printOptions/>
  <pageMargins left="0.75" right="0.75" top="1" bottom="1" header="0.5" footer="0.5"/>
  <pageSetup horizontalDpi="200" verticalDpi="200" orientation="portrait" r:id="rId1"/>
</worksheet>
</file>

<file path=xl/worksheets/sheet12.xml><?xml version="1.0" encoding="utf-8"?>
<worksheet xmlns="http://schemas.openxmlformats.org/spreadsheetml/2006/main" xmlns:r="http://schemas.openxmlformats.org/officeDocument/2006/relationships">
  <sheetPr codeName="Sheet2"/>
  <dimension ref="A1:S129"/>
  <sheetViews>
    <sheetView showGridLines="0" zoomScalePageLayoutView="0" workbookViewId="0" topLeftCell="A1">
      <selection activeCell="J6" sqref="J6"/>
    </sheetView>
  </sheetViews>
  <sheetFormatPr defaultColWidth="9.140625" defaultRowHeight="12.75"/>
  <cols>
    <col min="1" max="1" width="25.7109375" style="0" customWidth="1"/>
    <col min="2" max="2" width="23.8515625" style="0" customWidth="1"/>
    <col min="3" max="4" width="9.7109375" style="0" bestFit="1" customWidth="1"/>
    <col min="7" max="7" width="43.8515625" style="0" customWidth="1"/>
    <col min="8" max="8" width="10.421875" style="0" customWidth="1"/>
    <col min="9" max="9" width="14.421875" style="0" customWidth="1"/>
  </cols>
  <sheetData>
    <row r="1" spans="1:10" ht="12.75">
      <c r="A1" s="189"/>
      <c r="B1" s="189" t="s">
        <v>88</v>
      </c>
      <c r="C1" s="189"/>
      <c r="D1" s="189"/>
      <c r="G1" s="512" t="s">
        <v>88</v>
      </c>
      <c r="H1" s="512"/>
      <c r="I1" s="512"/>
      <c r="J1" s="512"/>
    </row>
    <row r="2" ht="13.5" thickBot="1">
      <c r="A2" s="267" t="s">
        <v>123</v>
      </c>
    </row>
    <row r="3" spans="1:10" ht="13.5" thickBot="1">
      <c r="A3" s="509" t="s">
        <v>4</v>
      </c>
      <c r="B3" s="510"/>
      <c r="C3" s="510"/>
      <c r="D3" s="511"/>
      <c r="G3" s="509" t="s">
        <v>5</v>
      </c>
      <c r="H3" s="510"/>
      <c r="I3" s="510"/>
      <c r="J3" s="511"/>
    </row>
    <row r="4" spans="1:19" ht="13.5" thickBot="1">
      <c r="A4" s="167" t="s">
        <v>12</v>
      </c>
      <c r="B4" s="167" t="s">
        <v>13</v>
      </c>
      <c r="C4" s="167" t="s">
        <v>20</v>
      </c>
      <c r="D4" s="167" t="s">
        <v>21</v>
      </c>
      <c r="G4" s="167" t="s">
        <v>3</v>
      </c>
      <c r="H4" s="167" t="s">
        <v>69</v>
      </c>
      <c r="I4" s="167" t="s">
        <v>85</v>
      </c>
      <c r="J4" s="167" t="s">
        <v>18</v>
      </c>
      <c r="R4" s="244" t="str">
        <f>H4</f>
        <v>No</v>
      </c>
      <c r="S4" s="244" t="str">
        <f>G4</f>
        <v>Description</v>
      </c>
    </row>
    <row r="5" spans="1:19" ht="5.25" customHeight="1" thickTop="1">
      <c r="A5" s="266" t="s">
        <v>125</v>
      </c>
      <c r="B5" s="164"/>
      <c r="C5" s="164"/>
      <c r="D5" s="166"/>
      <c r="F5" s="223"/>
      <c r="G5" s="165"/>
      <c r="H5" s="164"/>
      <c r="I5" s="164"/>
      <c r="J5" s="166"/>
      <c r="R5" s="244">
        <f>H5</f>
        <v>0</v>
      </c>
      <c r="S5" s="244">
        <f>G5</f>
        <v>0</v>
      </c>
    </row>
    <row r="6" spans="1:19" ht="6.75" customHeight="1" thickBot="1">
      <c r="A6" s="266" t="s">
        <v>68</v>
      </c>
      <c r="B6" s="164"/>
      <c r="C6" s="164"/>
      <c r="D6" s="166"/>
      <c r="F6" s="223"/>
      <c r="G6" s="266"/>
      <c r="H6" s="251" t="s">
        <v>70</v>
      </c>
      <c r="I6" s="164"/>
      <c r="J6" s="316"/>
      <c r="R6" s="244" t="str">
        <f>H6</f>
        <v> New Equipment…</v>
      </c>
      <c r="S6" s="244">
        <f>G6</f>
        <v>0</v>
      </c>
    </row>
    <row r="7" spans="1:19" ht="13.5" thickTop="1">
      <c r="A7" s="310"/>
      <c r="B7" s="311"/>
      <c r="C7" s="312"/>
      <c r="D7" s="313"/>
      <c r="F7" s="223"/>
      <c r="G7" s="310"/>
      <c r="H7" s="314"/>
      <c r="I7" s="312"/>
      <c r="J7" s="315"/>
      <c r="R7" s="244"/>
      <c r="S7" s="244"/>
    </row>
    <row r="8" spans="1:19" ht="12.75">
      <c r="A8" s="268"/>
      <c r="B8" s="269"/>
      <c r="C8" s="270"/>
      <c r="D8" s="271"/>
      <c r="F8" s="223"/>
      <c r="G8" s="268"/>
      <c r="H8" s="272"/>
      <c r="I8" s="270"/>
      <c r="J8" s="271"/>
      <c r="R8" s="244"/>
      <c r="S8" s="244"/>
    </row>
    <row r="9" spans="1:19" ht="13.5" thickBot="1">
      <c r="A9" s="168"/>
      <c r="B9" s="169"/>
      <c r="C9" s="170"/>
      <c r="D9" s="171"/>
      <c r="F9" s="223"/>
      <c r="G9" s="231"/>
      <c r="H9" s="247"/>
      <c r="I9" s="240"/>
      <c r="J9" s="241"/>
      <c r="R9" s="244"/>
      <c r="S9" s="244"/>
    </row>
    <row r="10" spans="1:19" ht="13.5">
      <c r="A10" s="172"/>
      <c r="B10" s="172"/>
      <c r="C10" s="173"/>
      <c r="D10" s="173"/>
      <c r="F10" s="223"/>
      <c r="H10" s="246"/>
      <c r="R10" s="244">
        <f>H10</f>
        <v>0</v>
      </c>
      <c r="S10" s="244">
        <f>G10</f>
        <v>0</v>
      </c>
    </row>
    <row r="11" spans="6:19" ht="12.75">
      <c r="F11" s="223"/>
      <c r="H11" s="246"/>
      <c r="R11" s="244" t="e">
        <f>#REF!</f>
        <v>#REF!</v>
      </c>
      <c r="S11" s="244" t="e">
        <f>#REF!</f>
        <v>#REF!</v>
      </c>
    </row>
    <row r="12" spans="6:19" ht="12.75">
      <c r="F12" s="223"/>
      <c r="H12" s="246"/>
      <c r="R12" s="244">
        <f aca="true" t="shared" si="0" ref="R12:R74">H11</f>
        <v>0</v>
      </c>
      <c r="S12" s="244">
        <f aca="true" t="shared" si="1" ref="S12:S74">G11</f>
        <v>0</v>
      </c>
    </row>
    <row r="13" spans="6:19" ht="12.75">
      <c r="F13" s="223"/>
      <c r="H13" s="246"/>
      <c r="R13" s="244">
        <f t="shared" si="0"/>
        <v>0</v>
      </c>
      <c r="S13" s="244">
        <f t="shared" si="1"/>
        <v>0</v>
      </c>
    </row>
    <row r="14" spans="6:19" ht="12.75">
      <c r="F14" s="223"/>
      <c r="H14" s="246"/>
      <c r="R14" s="244">
        <f t="shared" si="0"/>
        <v>0</v>
      </c>
      <c r="S14" s="244">
        <f t="shared" si="1"/>
        <v>0</v>
      </c>
    </row>
    <row r="15" spans="6:19" ht="12.75">
      <c r="F15" s="223"/>
      <c r="H15" s="246"/>
      <c r="R15" s="244">
        <f t="shared" si="0"/>
        <v>0</v>
      </c>
      <c r="S15" s="244">
        <f t="shared" si="1"/>
        <v>0</v>
      </c>
    </row>
    <row r="16" spans="6:19" ht="12.75">
      <c r="F16" s="223"/>
      <c r="H16" s="246"/>
      <c r="R16" s="244">
        <f t="shared" si="0"/>
        <v>0</v>
      </c>
      <c r="S16" s="244">
        <f t="shared" si="1"/>
        <v>0</v>
      </c>
    </row>
    <row r="17" spans="6:19" ht="12.75">
      <c r="F17" s="223"/>
      <c r="H17" s="246"/>
      <c r="R17" s="244">
        <f t="shared" si="0"/>
        <v>0</v>
      </c>
      <c r="S17" s="244">
        <f t="shared" si="1"/>
        <v>0</v>
      </c>
    </row>
    <row r="18" spans="6:19" ht="12.75">
      <c r="F18" s="223"/>
      <c r="H18" s="246"/>
      <c r="R18" s="244">
        <f t="shared" si="0"/>
        <v>0</v>
      </c>
      <c r="S18" s="244">
        <f t="shared" si="1"/>
        <v>0</v>
      </c>
    </row>
    <row r="19" spans="6:19" ht="12.75">
      <c r="F19" s="223"/>
      <c r="H19" s="246"/>
      <c r="R19" s="244">
        <f t="shared" si="0"/>
        <v>0</v>
      </c>
      <c r="S19" s="244">
        <f t="shared" si="1"/>
        <v>0</v>
      </c>
    </row>
    <row r="20" spans="6:19" ht="12.75">
      <c r="F20" s="223"/>
      <c r="H20" s="246"/>
      <c r="R20" s="244">
        <f t="shared" si="0"/>
        <v>0</v>
      </c>
      <c r="S20" s="244">
        <f t="shared" si="1"/>
        <v>0</v>
      </c>
    </row>
    <row r="21" spans="6:19" ht="12.75">
      <c r="F21" s="223"/>
      <c r="H21" s="246"/>
      <c r="R21" s="244">
        <f t="shared" si="0"/>
        <v>0</v>
      </c>
      <c r="S21" s="244">
        <f t="shared" si="1"/>
        <v>0</v>
      </c>
    </row>
    <row r="22" spans="6:19" ht="12.75">
      <c r="F22" s="225"/>
      <c r="H22" s="246"/>
      <c r="R22" s="244">
        <f t="shared" si="0"/>
        <v>0</v>
      </c>
      <c r="S22" s="244">
        <f t="shared" si="1"/>
        <v>0</v>
      </c>
    </row>
    <row r="23" spans="6:19" ht="12.75">
      <c r="F23" s="225"/>
      <c r="H23" s="246"/>
      <c r="R23" s="244">
        <f t="shared" si="0"/>
        <v>0</v>
      </c>
      <c r="S23" s="244">
        <f t="shared" si="1"/>
        <v>0</v>
      </c>
    </row>
    <row r="24" spans="6:19" ht="12.75">
      <c r="F24" s="225"/>
      <c r="H24" s="246"/>
      <c r="R24" s="244">
        <f t="shared" si="0"/>
        <v>0</v>
      </c>
      <c r="S24" s="244">
        <f t="shared" si="1"/>
        <v>0</v>
      </c>
    </row>
    <row r="25" spans="6:19" ht="12.75">
      <c r="F25" s="225"/>
      <c r="H25" s="246"/>
      <c r="R25" s="244">
        <f t="shared" si="0"/>
        <v>0</v>
      </c>
      <c r="S25" s="244">
        <f t="shared" si="1"/>
        <v>0</v>
      </c>
    </row>
    <row r="26" spans="6:19" ht="12.75">
      <c r="F26" s="225"/>
      <c r="H26" s="246"/>
      <c r="R26" s="244">
        <f t="shared" si="0"/>
        <v>0</v>
      </c>
      <c r="S26" s="244">
        <f t="shared" si="1"/>
        <v>0</v>
      </c>
    </row>
    <row r="27" spans="8:19" ht="12.75">
      <c r="H27" s="246"/>
      <c r="R27" s="244">
        <f t="shared" si="0"/>
        <v>0</v>
      </c>
      <c r="S27" s="244">
        <f t="shared" si="1"/>
        <v>0</v>
      </c>
    </row>
    <row r="28" spans="8:19" ht="12.75">
      <c r="H28" s="246"/>
      <c r="R28" s="244">
        <f t="shared" si="0"/>
        <v>0</v>
      </c>
      <c r="S28" s="244">
        <f t="shared" si="1"/>
        <v>0</v>
      </c>
    </row>
    <row r="29" spans="8:19" ht="12.75">
      <c r="H29" s="246"/>
      <c r="R29" s="244">
        <f t="shared" si="0"/>
        <v>0</v>
      </c>
      <c r="S29" s="244">
        <f t="shared" si="1"/>
        <v>0</v>
      </c>
    </row>
    <row r="30" spans="8:19" ht="12.75">
      <c r="H30" s="246"/>
      <c r="R30" s="244">
        <f t="shared" si="0"/>
        <v>0</v>
      </c>
      <c r="S30" s="244">
        <f t="shared" si="1"/>
        <v>0</v>
      </c>
    </row>
    <row r="31" spans="8:19" ht="12.75">
      <c r="H31" s="246"/>
      <c r="R31" s="244">
        <f t="shared" si="0"/>
        <v>0</v>
      </c>
      <c r="S31" s="244">
        <f t="shared" si="1"/>
        <v>0</v>
      </c>
    </row>
    <row r="32" spans="8:19" ht="12.75">
      <c r="H32" s="246"/>
      <c r="R32" s="244">
        <f t="shared" si="0"/>
        <v>0</v>
      </c>
      <c r="S32" s="244">
        <f t="shared" si="1"/>
        <v>0</v>
      </c>
    </row>
    <row r="33" spans="8:19" ht="12.75">
      <c r="H33" s="246"/>
      <c r="R33" s="244">
        <f t="shared" si="0"/>
        <v>0</v>
      </c>
      <c r="S33" s="244">
        <f t="shared" si="1"/>
        <v>0</v>
      </c>
    </row>
    <row r="34" spans="8:19" ht="12.75">
      <c r="H34" s="246"/>
      <c r="R34" s="244">
        <f t="shared" si="0"/>
        <v>0</v>
      </c>
      <c r="S34" s="244">
        <f t="shared" si="1"/>
        <v>0</v>
      </c>
    </row>
    <row r="35" spans="8:19" ht="12.75">
      <c r="H35" s="246"/>
      <c r="R35" s="244">
        <f t="shared" si="0"/>
        <v>0</v>
      </c>
      <c r="S35" s="244">
        <f t="shared" si="1"/>
        <v>0</v>
      </c>
    </row>
    <row r="36" spans="18:19" ht="12.75">
      <c r="R36" s="244">
        <f t="shared" si="0"/>
        <v>0</v>
      </c>
      <c r="S36" s="244">
        <f t="shared" si="1"/>
        <v>0</v>
      </c>
    </row>
    <row r="37" spans="18:19" ht="12.75">
      <c r="R37" s="244">
        <f t="shared" si="0"/>
        <v>0</v>
      </c>
      <c r="S37" s="244">
        <f t="shared" si="1"/>
        <v>0</v>
      </c>
    </row>
    <row r="38" spans="18:19" ht="12.75">
      <c r="R38" s="244">
        <f t="shared" si="0"/>
        <v>0</v>
      </c>
      <c r="S38" s="244">
        <f t="shared" si="1"/>
        <v>0</v>
      </c>
    </row>
    <row r="39" spans="18:19" ht="12.75">
      <c r="R39" s="244">
        <f t="shared" si="0"/>
        <v>0</v>
      </c>
      <c r="S39" s="244">
        <f t="shared" si="1"/>
        <v>0</v>
      </c>
    </row>
    <row r="40" spans="18:19" ht="12.75">
      <c r="R40" s="244">
        <f t="shared" si="0"/>
        <v>0</v>
      </c>
      <c r="S40" s="244">
        <f t="shared" si="1"/>
        <v>0</v>
      </c>
    </row>
    <row r="41" spans="18:19" ht="12.75">
      <c r="R41" s="244">
        <f t="shared" si="0"/>
        <v>0</v>
      </c>
      <c r="S41" s="244">
        <f t="shared" si="1"/>
        <v>0</v>
      </c>
    </row>
    <row r="42" spans="18:19" ht="12.75">
      <c r="R42" s="244">
        <f t="shared" si="0"/>
        <v>0</v>
      </c>
      <c r="S42" s="244">
        <f t="shared" si="1"/>
        <v>0</v>
      </c>
    </row>
    <row r="43" spans="18:19" ht="12.75">
      <c r="R43" s="244">
        <f t="shared" si="0"/>
        <v>0</v>
      </c>
      <c r="S43" s="244">
        <f t="shared" si="1"/>
        <v>0</v>
      </c>
    </row>
    <row r="44" spans="18:19" ht="12.75">
      <c r="R44" s="244">
        <f t="shared" si="0"/>
        <v>0</v>
      </c>
      <c r="S44" s="244">
        <f t="shared" si="1"/>
        <v>0</v>
      </c>
    </row>
    <row r="45" spans="18:19" ht="12.75">
      <c r="R45" s="244">
        <f t="shared" si="0"/>
        <v>0</v>
      </c>
      <c r="S45" s="244">
        <f t="shared" si="1"/>
        <v>0</v>
      </c>
    </row>
    <row r="46" spans="18:19" ht="12.75">
      <c r="R46" s="244">
        <f t="shared" si="0"/>
        <v>0</v>
      </c>
      <c r="S46" s="244">
        <f t="shared" si="1"/>
        <v>0</v>
      </c>
    </row>
    <row r="47" spans="18:19" ht="12.75">
      <c r="R47" s="244">
        <f t="shared" si="0"/>
        <v>0</v>
      </c>
      <c r="S47" s="244">
        <f t="shared" si="1"/>
        <v>0</v>
      </c>
    </row>
    <row r="48" spans="18:19" ht="12.75">
      <c r="R48" s="244">
        <f t="shared" si="0"/>
        <v>0</v>
      </c>
      <c r="S48" s="244">
        <f t="shared" si="1"/>
        <v>0</v>
      </c>
    </row>
    <row r="49" spans="18:19" ht="12.75">
      <c r="R49" s="244">
        <f t="shared" si="0"/>
        <v>0</v>
      </c>
      <c r="S49" s="244">
        <f t="shared" si="1"/>
        <v>0</v>
      </c>
    </row>
    <row r="50" spans="18:19" ht="12.75">
      <c r="R50" s="244">
        <f t="shared" si="0"/>
        <v>0</v>
      </c>
      <c r="S50" s="244">
        <f t="shared" si="1"/>
        <v>0</v>
      </c>
    </row>
    <row r="51" spans="18:19" ht="12.75">
      <c r="R51" s="244">
        <f t="shared" si="0"/>
        <v>0</v>
      </c>
      <c r="S51" s="244">
        <f t="shared" si="1"/>
        <v>0</v>
      </c>
    </row>
    <row r="52" spans="18:19" ht="12.75">
      <c r="R52" s="244">
        <f t="shared" si="0"/>
        <v>0</v>
      </c>
      <c r="S52" s="244">
        <f t="shared" si="1"/>
        <v>0</v>
      </c>
    </row>
    <row r="53" spans="18:19" ht="12.75">
      <c r="R53" s="244">
        <f t="shared" si="0"/>
        <v>0</v>
      </c>
      <c r="S53" s="244">
        <f t="shared" si="1"/>
        <v>0</v>
      </c>
    </row>
    <row r="54" spans="18:19" ht="12.75">
      <c r="R54" s="244">
        <f t="shared" si="0"/>
        <v>0</v>
      </c>
      <c r="S54" s="244">
        <f t="shared" si="1"/>
        <v>0</v>
      </c>
    </row>
    <row r="55" spans="18:19" ht="12.75">
      <c r="R55" s="244">
        <f t="shared" si="0"/>
        <v>0</v>
      </c>
      <c r="S55" s="244">
        <f t="shared" si="1"/>
        <v>0</v>
      </c>
    </row>
    <row r="56" spans="18:19" ht="12.75">
      <c r="R56" s="244">
        <f t="shared" si="0"/>
        <v>0</v>
      </c>
      <c r="S56" s="244">
        <f t="shared" si="1"/>
        <v>0</v>
      </c>
    </row>
    <row r="57" spans="18:19" ht="12.75">
      <c r="R57" s="244">
        <f t="shared" si="0"/>
        <v>0</v>
      </c>
      <c r="S57" s="244">
        <f t="shared" si="1"/>
        <v>0</v>
      </c>
    </row>
    <row r="58" spans="18:19" ht="12.75">
      <c r="R58" s="244">
        <f t="shared" si="0"/>
        <v>0</v>
      </c>
      <c r="S58" s="244">
        <f t="shared" si="1"/>
        <v>0</v>
      </c>
    </row>
    <row r="59" spans="18:19" ht="12.75">
      <c r="R59" s="244">
        <f t="shared" si="0"/>
        <v>0</v>
      </c>
      <c r="S59" s="244">
        <f t="shared" si="1"/>
        <v>0</v>
      </c>
    </row>
    <row r="60" spans="18:19" ht="12.75">
      <c r="R60" s="244">
        <f t="shared" si="0"/>
        <v>0</v>
      </c>
      <c r="S60" s="244">
        <f t="shared" si="1"/>
        <v>0</v>
      </c>
    </row>
    <row r="61" spans="18:19" ht="12.75">
      <c r="R61" s="244">
        <f t="shared" si="0"/>
        <v>0</v>
      </c>
      <c r="S61" s="244">
        <f t="shared" si="1"/>
        <v>0</v>
      </c>
    </row>
    <row r="62" spans="18:19" ht="12.75">
      <c r="R62" s="244">
        <f t="shared" si="0"/>
        <v>0</v>
      </c>
      <c r="S62" s="244">
        <f t="shared" si="1"/>
        <v>0</v>
      </c>
    </row>
    <row r="63" spans="18:19" ht="12.75">
      <c r="R63" s="244">
        <f t="shared" si="0"/>
        <v>0</v>
      </c>
      <c r="S63" s="244">
        <f t="shared" si="1"/>
        <v>0</v>
      </c>
    </row>
    <row r="64" spans="18:19" ht="12.75">
      <c r="R64" s="244">
        <f t="shared" si="0"/>
        <v>0</v>
      </c>
      <c r="S64" s="244">
        <f t="shared" si="1"/>
        <v>0</v>
      </c>
    </row>
    <row r="65" spans="18:19" ht="12.75">
      <c r="R65" s="244">
        <f t="shared" si="0"/>
        <v>0</v>
      </c>
      <c r="S65" s="244">
        <f t="shared" si="1"/>
        <v>0</v>
      </c>
    </row>
    <row r="66" spans="18:19" ht="12.75">
      <c r="R66" s="244">
        <f t="shared" si="0"/>
        <v>0</v>
      </c>
      <c r="S66" s="244">
        <f t="shared" si="1"/>
        <v>0</v>
      </c>
    </row>
    <row r="67" spans="18:19" ht="12.75">
      <c r="R67" s="244">
        <f t="shared" si="0"/>
        <v>0</v>
      </c>
      <c r="S67" s="244">
        <f t="shared" si="1"/>
        <v>0</v>
      </c>
    </row>
    <row r="68" spans="18:19" ht="12.75">
      <c r="R68" s="244">
        <f t="shared" si="0"/>
        <v>0</v>
      </c>
      <c r="S68" s="244">
        <f t="shared" si="1"/>
        <v>0</v>
      </c>
    </row>
    <row r="69" spans="18:19" ht="12.75">
      <c r="R69" s="244">
        <f t="shared" si="0"/>
        <v>0</v>
      </c>
      <c r="S69" s="244">
        <f t="shared" si="1"/>
        <v>0</v>
      </c>
    </row>
    <row r="70" spans="18:19" ht="12.75">
      <c r="R70" s="244">
        <f t="shared" si="0"/>
        <v>0</v>
      </c>
      <c r="S70" s="244">
        <f t="shared" si="1"/>
        <v>0</v>
      </c>
    </row>
    <row r="71" spans="18:19" ht="12.75">
      <c r="R71" s="244">
        <f t="shared" si="0"/>
        <v>0</v>
      </c>
      <c r="S71" s="244">
        <f t="shared" si="1"/>
        <v>0</v>
      </c>
    </row>
    <row r="72" spans="18:19" ht="12.75">
      <c r="R72" s="244">
        <f t="shared" si="0"/>
        <v>0</v>
      </c>
      <c r="S72" s="244">
        <f t="shared" si="1"/>
        <v>0</v>
      </c>
    </row>
    <row r="73" spans="18:19" ht="12.75">
      <c r="R73" s="244">
        <f t="shared" si="0"/>
        <v>0</v>
      </c>
      <c r="S73" s="244">
        <f t="shared" si="1"/>
        <v>0</v>
      </c>
    </row>
    <row r="74" spans="18:19" ht="12.75">
      <c r="R74" s="244">
        <f t="shared" si="0"/>
        <v>0</v>
      </c>
      <c r="S74" s="244">
        <f t="shared" si="1"/>
        <v>0</v>
      </c>
    </row>
    <row r="75" spans="18:19" ht="12.75">
      <c r="R75" s="244">
        <f aca="true" t="shared" si="2" ref="R75:R129">H74</f>
        <v>0</v>
      </c>
      <c r="S75" s="244">
        <f aca="true" t="shared" si="3" ref="S75:S129">G74</f>
        <v>0</v>
      </c>
    </row>
    <row r="76" spans="18:19" ht="12.75">
      <c r="R76" s="244">
        <f t="shared" si="2"/>
        <v>0</v>
      </c>
      <c r="S76" s="244">
        <f t="shared" si="3"/>
        <v>0</v>
      </c>
    </row>
    <row r="77" spans="18:19" ht="12.75">
      <c r="R77" s="244">
        <f t="shared" si="2"/>
        <v>0</v>
      </c>
      <c r="S77" s="244">
        <f t="shared" si="3"/>
        <v>0</v>
      </c>
    </row>
    <row r="78" spans="18:19" ht="12.75">
      <c r="R78" s="244">
        <f t="shared" si="2"/>
        <v>0</v>
      </c>
      <c r="S78" s="244">
        <f t="shared" si="3"/>
        <v>0</v>
      </c>
    </row>
    <row r="79" spans="18:19" ht="12.75">
      <c r="R79" s="244">
        <f t="shared" si="2"/>
        <v>0</v>
      </c>
      <c r="S79" s="244">
        <f t="shared" si="3"/>
        <v>0</v>
      </c>
    </row>
    <row r="80" spans="18:19" ht="12.75">
      <c r="R80" s="244">
        <f t="shared" si="2"/>
        <v>0</v>
      </c>
      <c r="S80" s="244">
        <f t="shared" si="3"/>
        <v>0</v>
      </c>
    </row>
    <row r="81" spans="18:19" ht="12.75">
      <c r="R81" s="244">
        <f t="shared" si="2"/>
        <v>0</v>
      </c>
      <c r="S81" s="244">
        <f t="shared" si="3"/>
        <v>0</v>
      </c>
    </row>
    <row r="82" spans="18:19" ht="12.75">
      <c r="R82" s="244">
        <f t="shared" si="2"/>
        <v>0</v>
      </c>
      <c r="S82" s="244">
        <f t="shared" si="3"/>
        <v>0</v>
      </c>
    </row>
    <row r="83" spans="18:19" ht="12.75">
      <c r="R83" s="244">
        <f t="shared" si="2"/>
        <v>0</v>
      </c>
      <c r="S83" s="244">
        <f t="shared" si="3"/>
        <v>0</v>
      </c>
    </row>
    <row r="84" spans="18:19" ht="12.75">
      <c r="R84" s="244">
        <f t="shared" si="2"/>
        <v>0</v>
      </c>
      <c r="S84" s="244">
        <f t="shared" si="3"/>
        <v>0</v>
      </c>
    </row>
    <row r="85" spans="18:19" ht="12.75">
      <c r="R85" s="244">
        <f t="shared" si="2"/>
        <v>0</v>
      </c>
      <c r="S85" s="244">
        <f t="shared" si="3"/>
        <v>0</v>
      </c>
    </row>
    <row r="86" spans="18:19" ht="12.75">
      <c r="R86" s="244">
        <f t="shared" si="2"/>
        <v>0</v>
      </c>
      <c r="S86" s="244">
        <f t="shared" si="3"/>
        <v>0</v>
      </c>
    </row>
    <row r="87" spans="18:19" ht="12.75">
      <c r="R87" s="244">
        <f t="shared" si="2"/>
        <v>0</v>
      </c>
      <c r="S87" s="244">
        <f t="shared" si="3"/>
        <v>0</v>
      </c>
    </row>
    <row r="88" spans="18:19" ht="12.75">
      <c r="R88" s="244">
        <f t="shared" si="2"/>
        <v>0</v>
      </c>
      <c r="S88" s="244">
        <f t="shared" si="3"/>
        <v>0</v>
      </c>
    </row>
    <row r="89" spans="18:19" ht="12.75">
      <c r="R89" s="244">
        <f t="shared" si="2"/>
        <v>0</v>
      </c>
      <c r="S89" s="244">
        <f t="shared" si="3"/>
        <v>0</v>
      </c>
    </row>
    <row r="90" spans="18:19" ht="12.75">
      <c r="R90" s="244">
        <f t="shared" si="2"/>
        <v>0</v>
      </c>
      <c r="S90" s="244">
        <f t="shared" si="3"/>
        <v>0</v>
      </c>
    </row>
    <row r="91" spans="18:19" ht="12.75">
      <c r="R91" s="244">
        <f t="shared" si="2"/>
        <v>0</v>
      </c>
      <c r="S91" s="244">
        <f t="shared" si="3"/>
        <v>0</v>
      </c>
    </row>
    <row r="92" spans="18:19" ht="12.75">
      <c r="R92" s="244">
        <f t="shared" si="2"/>
        <v>0</v>
      </c>
      <c r="S92" s="244">
        <f t="shared" si="3"/>
        <v>0</v>
      </c>
    </row>
    <row r="93" spans="18:19" ht="12.75">
      <c r="R93" s="244">
        <f t="shared" si="2"/>
        <v>0</v>
      </c>
      <c r="S93" s="244">
        <f t="shared" si="3"/>
        <v>0</v>
      </c>
    </row>
    <row r="94" spans="18:19" ht="12.75">
      <c r="R94" s="244">
        <f t="shared" si="2"/>
        <v>0</v>
      </c>
      <c r="S94" s="244">
        <f t="shared" si="3"/>
        <v>0</v>
      </c>
    </row>
    <row r="95" spans="18:19" ht="12.75">
      <c r="R95" s="244">
        <f t="shared" si="2"/>
        <v>0</v>
      </c>
      <c r="S95" s="244">
        <f t="shared" si="3"/>
        <v>0</v>
      </c>
    </row>
    <row r="96" spans="18:19" ht="12.75">
      <c r="R96" s="244">
        <f t="shared" si="2"/>
        <v>0</v>
      </c>
      <c r="S96" s="244">
        <f t="shared" si="3"/>
        <v>0</v>
      </c>
    </row>
    <row r="97" spans="18:19" ht="12.75">
      <c r="R97" s="244">
        <f t="shared" si="2"/>
        <v>0</v>
      </c>
      <c r="S97" s="244">
        <f t="shared" si="3"/>
        <v>0</v>
      </c>
    </row>
    <row r="98" spans="18:19" ht="12.75">
      <c r="R98" s="244">
        <f t="shared" si="2"/>
        <v>0</v>
      </c>
      <c r="S98" s="244">
        <f t="shared" si="3"/>
        <v>0</v>
      </c>
    </row>
    <row r="99" spans="18:19" ht="12.75">
      <c r="R99" s="244">
        <f t="shared" si="2"/>
        <v>0</v>
      </c>
      <c r="S99" s="244">
        <f t="shared" si="3"/>
        <v>0</v>
      </c>
    </row>
    <row r="100" spans="18:19" ht="12.75">
      <c r="R100" s="244">
        <f t="shared" si="2"/>
        <v>0</v>
      </c>
      <c r="S100" s="244">
        <f t="shared" si="3"/>
        <v>0</v>
      </c>
    </row>
    <row r="101" spans="18:19" ht="12.75">
      <c r="R101" s="244">
        <f t="shared" si="2"/>
        <v>0</v>
      </c>
      <c r="S101" s="244">
        <f t="shared" si="3"/>
        <v>0</v>
      </c>
    </row>
    <row r="102" spans="18:19" ht="12.75">
      <c r="R102" s="244">
        <f t="shared" si="2"/>
        <v>0</v>
      </c>
      <c r="S102" s="244">
        <f t="shared" si="3"/>
        <v>0</v>
      </c>
    </row>
    <row r="103" spans="18:19" ht="12.75">
      <c r="R103" s="244">
        <f t="shared" si="2"/>
        <v>0</v>
      </c>
      <c r="S103" s="244">
        <f t="shared" si="3"/>
        <v>0</v>
      </c>
    </row>
    <row r="104" spans="18:19" ht="12.75">
      <c r="R104" s="244">
        <f t="shared" si="2"/>
        <v>0</v>
      </c>
      <c r="S104" s="244">
        <f t="shared" si="3"/>
        <v>0</v>
      </c>
    </row>
    <row r="105" spans="18:19" ht="12.75">
      <c r="R105" s="244">
        <f t="shared" si="2"/>
        <v>0</v>
      </c>
      <c r="S105" s="244">
        <f t="shared" si="3"/>
        <v>0</v>
      </c>
    </row>
    <row r="106" spans="18:19" ht="12.75">
      <c r="R106" s="244">
        <f t="shared" si="2"/>
        <v>0</v>
      </c>
      <c r="S106" s="244">
        <f t="shared" si="3"/>
        <v>0</v>
      </c>
    </row>
    <row r="107" spans="18:19" ht="12.75">
      <c r="R107" s="244">
        <f t="shared" si="2"/>
        <v>0</v>
      </c>
      <c r="S107" s="244">
        <f t="shared" si="3"/>
        <v>0</v>
      </c>
    </row>
    <row r="108" spans="18:19" ht="12.75">
      <c r="R108" s="244">
        <f t="shared" si="2"/>
        <v>0</v>
      </c>
      <c r="S108" s="244">
        <f t="shared" si="3"/>
        <v>0</v>
      </c>
    </row>
    <row r="109" spans="18:19" ht="12.75">
      <c r="R109" s="244">
        <f t="shared" si="2"/>
        <v>0</v>
      </c>
      <c r="S109" s="244">
        <f t="shared" si="3"/>
        <v>0</v>
      </c>
    </row>
    <row r="110" spans="18:19" ht="12.75">
      <c r="R110" s="244">
        <f t="shared" si="2"/>
        <v>0</v>
      </c>
      <c r="S110" s="244">
        <f t="shared" si="3"/>
        <v>0</v>
      </c>
    </row>
    <row r="111" spans="18:19" ht="12.75">
      <c r="R111" s="244">
        <f t="shared" si="2"/>
        <v>0</v>
      </c>
      <c r="S111" s="244">
        <f t="shared" si="3"/>
        <v>0</v>
      </c>
    </row>
    <row r="112" spans="18:19" ht="12.75">
      <c r="R112" s="244">
        <f t="shared" si="2"/>
        <v>0</v>
      </c>
      <c r="S112" s="244">
        <f t="shared" si="3"/>
        <v>0</v>
      </c>
    </row>
    <row r="113" spans="18:19" ht="12.75">
      <c r="R113" s="244">
        <f t="shared" si="2"/>
        <v>0</v>
      </c>
      <c r="S113" s="244">
        <f t="shared" si="3"/>
        <v>0</v>
      </c>
    </row>
    <row r="114" spans="18:19" ht="12.75">
      <c r="R114" s="244">
        <f t="shared" si="2"/>
        <v>0</v>
      </c>
      <c r="S114" s="244">
        <f t="shared" si="3"/>
        <v>0</v>
      </c>
    </row>
    <row r="115" spans="18:19" ht="12.75">
      <c r="R115" s="244">
        <f t="shared" si="2"/>
        <v>0</v>
      </c>
      <c r="S115" s="244">
        <f t="shared" si="3"/>
        <v>0</v>
      </c>
    </row>
    <row r="116" spans="18:19" ht="12.75">
      <c r="R116" s="244">
        <f t="shared" si="2"/>
        <v>0</v>
      </c>
      <c r="S116" s="244">
        <f t="shared" si="3"/>
        <v>0</v>
      </c>
    </row>
    <row r="117" spans="18:19" ht="12.75">
      <c r="R117" s="244">
        <f t="shared" si="2"/>
        <v>0</v>
      </c>
      <c r="S117" s="244">
        <f t="shared" si="3"/>
        <v>0</v>
      </c>
    </row>
    <row r="118" spans="18:19" ht="12.75">
      <c r="R118" s="244">
        <f t="shared" si="2"/>
        <v>0</v>
      </c>
      <c r="S118" s="244">
        <f t="shared" si="3"/>
        <v>0</v>
      </c>
    </row>
    <row r="119" spans="18:19" ht="12.75">
      <c r="R119" s="244">
        <f t="shared" si="2"/>
        <v>0</v>
      </c>
      <c r="S119" s="244">
        <f t="shared" si="3"/>
        <v>0</v>
      </c>
    </row>
    <row r="120" spans="18:19" ht="12.75">
      <c r="R120" s="244">
        <f t="shared" si="2"/>
        <v>0</v>
      </c>
      <c r="S120" s="244">
        <f t="shared" si="3"/>
        <v>0</v>
      </c>
    </row>
    <row r="121" spans="18:19" ht="12.75">
      <c r="R121" s="244">
        <f t="shared" si="2"/>
        <v>0</v>
      </c>
      <c r="S121" s="244">
        <f t="shared" si="3"/>
        <v>0</v>
      </c>
    </row>
    <row r="122" spans="18:19" ht="12.75">
      <c r="R122" s="244">
        <f t="shared" si="2"/>
        <v>0</v>
      </c>
      <c r="S122" s="244">
        <f t="shared" si="3"/>
        <v>0</v>
      </c>
    </row>
    <row r="123" spans="18:19" ht="12.75">
      <c r="R123" s="244">
        <f t="shared" si="2"/>
        <v>0</v>
      </c>
      <c r="S123" s="244">
        <f t="shared" si="3"/>
        <v>0</v>
      </c>
    </row>
    <row r="124" spans="18:19" ht="12.75">
      <c r="R124" s="244">
        <f t="shared" si="2"/>
        <v>0</v>
      </c>
      <c r="S124" s="244">
        <f t="shared" si="3"/>
        <v>0</v>
      </c>
    </row>
    <row r="125" spans="18:19" ht="12.75">
      <c r="R125" s="244">
        <f t="shared" si="2"/>
        <v>0</v>
      </c>
      <c r="S125" s="244">
        <f t="shared" si="3"/>
        <v>0</v>
      </c>
    </row>
    <row r="126" spans="18:19" ht="12.75">
      <c r="R126" s="244">
        <f t="shared" si="2"/>
        <v>0</v>
      </c>
      <c r="S126" s="244">
        <f t="shared" si="3"/>
        <v>0</v>
      </c>
    </row>
    <row r="127" spans="18:19" ht="12.75">
      <c r="R127" s="244">
        <f t="shared" si="2"/>
        <v>0</v>
      </c>
      <c r="S127" s="244">
        <f t="shared" si="3"/>
        <v>0</v>
      </c>
    </row>
    <row r="128" spans="18:19" ht="12.75">
      <c r="R128" s="244">
        <f t="shared" si="2"/>
        <v>0</v>
      </c>
      <c r="S128" s="244">
        <f t="shared" si="3"/>
        <v>0</v>
      </c>
    </row>
    <row r="129" spans="18:19" ht="12.75">
      <c r="R129" s="244">
        <f t="shared" si="2"/>
        <v>0</v>
      </c>
      <c r="S129" s="244">
        <f t="shared" si="3"/>
        <v>0</v>
      </c>
    </row>
  </sheetData>
  <sheetProtection/>
  <protectedRanges>
    <protectedRange sqref="G3:J9" name="Range2"/>
    <protectedRange sqref="A3:D9" name="Range1"/>
  </protectedRanges>
  <mergeCells count="3">
    <mergeCell ref="A3:D3"/>
    <mergeCell ref="G3:J3"/>
    <mergeCell ref="G1:J1"/>
  </mergeCells>
  <printOptions/>
  <pageMargins left="0.75" right="0.75" top="1" bottom="1" header="0.5" footer="0.5"/>
  <pageSetup horizontalDpi="200" verticalDpi="200" orientation="portrait" r:id="rId1"/>
</worksheet>
</file>

<file path=xl/worksheets/sheet2.xml><?xml version="1.0" encoding="utf-8"?>
<worksheet xmlns="http://schemas.openxmlformats.org/spreadsheetml/2006/main" xmlns:r="http://schemas.openxmlformats.org/officeDocument/2006/relationships">
  <sheetPr codeName="Sheet5">
    <pageSetUpPr fitToPage="1"/>
  </sheetPr>
  <dimension ref="A1:P52"/>
  <sheetViews>
    <sheetView showGridLines="0" showZeros="0" zoomScale="85" zoomScaleNormal="85" zoomScalePageLayoutView="0" workbookViewId="0" topLeftCell="A4">
      <selection activeCell="A17" sqref="A17"/>
    </sheetView>
  </sheetViews>
  <sheetFormatPr defaultColWidth="9.140625" defaultRowHeight="12.75"/>
  <cols>
    <col min="1" max="1" width="11.140625" style="1" customWidth="1"/>
    <col min="2" max="2" width="9.140625" style="1" customWidth="1"/>
    <col min="3" max="3" width="13.421875" style="1" customWidth="1"/>
    <col min="4" max="4" width="6.8515625" style="1" customWidth="1"/>
    <col min="5" max="5" width="12.28125" style="1" customWidth="1"/>
    <col min="6" max="6" width="12.7109375" style="1" customWidth="1"/>
    <col min="7" max="7" width="10.00390625" style="1" customWidth="1"/>
    <col min="8" max="8" width="13.00390625" style="1" customWidth="1"/>
    <col min="9" max="9" width="11.28125" style="1" customWidth="1"/>
    <col min="10" max="10" width="15.00390625" style="1" customWidth="1"/>
    <col min="11" max="11" width="12.28125" style="1" customWidth="1"/>
    <col min="12" max="12" width="11.8515625" style="1" customWidth="1"/>
    <col min="13" max="13" width="10.8515625" style="1" customWidth="1"/>
    <col min="14" max="14" width="14.7109375" style="1" customWidth="1"/>
    <col min="15" max="15" width="15.421875" style="1" customWidth="1"/>
    <col min="16" max="16384" width="9.140625" style="1" customWidth="1"/>
  </cols>
  <sheetData>
    <row r="1" spans="1:15" s="63" customFormat="1" ht="28.5" customHeight="1">
      <c r="A1" s="388" t="s">
        <v>106</v>
      </c>
      <c r="B1" s="388"/>
      <c r="C1" s="388"/>
      <c r="D1" s="388"/>
      <c r="E1" s="388"/>
      <c r="F1" s="388"/>
      <c r="G1" s="388"/>
      <c r="H1" s="388"/>
      <c r="I1" s="388"/>
      <c r="J1" s="388"/>
      <c r="K1" s="388"/>
      <c r="L1" s="388"/>
      <c r="M1" s="388"/>
      <c r="N1" s="388"/>
      <c r="O1" s="388"/>
    </row>
    <row r="2" spans="1:4" s="63" customFormat="1" ht="15.75">
      <c r="A2" s="50" t="s">
        <v>54</v>
      </c>
      <c r="C2" s="282">
        <f>'FA Summary'!$C$3</f>
        <v>0</v>
      </c>
      <c r="D2" s="283"/>
    </row>
    <row r="3" spans="2:9" s="63" customFormat="1" ht="9" customHeight="1">
      <c r="B3" s="5"/>
      <c r="C3" s="406">
        <f>'FA Summary'!$C$5</f>
        <v>0</v>
      </c>
      <c r="D3" s="407"/>
      <c r="E3" s="407"/>
      <c r="F3" s="407"/>
      <c r="G3" s="407"/>
      <c r="H3" s="407"/>
      <c r="I3" s="407"/>
    </row>
    <row r="4" spans="1:15" s="63" customFormat="1" ht="15.75">
      <c r="A4" s="34" t="s">
        <v>0</v>
      </c>
      <c r="B4" s="11"/>
      <c r="C4" s="407"/>
      <c r="D4" s="407"/>
      <c r="E4" s="407"/>
      <c r="F4" s="407"/>
      <c r="G4" s="407"/>
      <c r="H4" s="407"/>
      <c r="I4" s="407"/>
      <c r="J4" s="157"/>
      <c r="K4" s="157"/>
      <c r="M4" s="367" t="s">
        <v>76</v>
      </c>
      <c r="N4" s="404"/>
      <c r="O4" s="157">
        <f>'FA Summary'!$K$5</f>
        <v>0</v>
      </c>
    </row>
    <row r="5" spans="1:15" s="63" customFormat="1" ht="15.75">
      <c r="A5" s="34" t="s">
        <v>1</v>
      </c>
      <c r="B5" s="11"/>
      <c r="C5" s="406">
        <f>'FA Summary'!$C$7</f>
        <v>0</v>
      </c>
      <c r="D5" s="407"/>
      <c r="E5" s="407"/>
      <c r="F5" s="407"/>
      <c r="G5" s="407"/>
      <c r="H5" s="407"/>
      <c r="I5" s="407"/>
      <c r="J5" s="407"/>
      <c r="K5" s="157"/>
      <c r="L5" s="405"/>
      <c r="M5" s="405"/>
      <c r="N5" s="3"/>
      <c r="O5" s="3"/>
    </row>
    <row r="6" spans="2:15" s="63" customFormat="1" ht="9" customHeight="1">
      <c r="B6" s="3"/>
      <c r="C6" s="3"/>
      <c r="D6" s="3"/>
      <c r="E6" s="3"/>
      <c r="F6" s="3"/>
      <c r="G6" s="3"/>
      <c r="H6" s="3"/>
      <c r="I6" s="3"/>
      <c r="J6" s="3"/>
      <c r="K6" s="3"/>
      <c r="L6" s="405"/>
      <c r="M6" s="405"/>
      <c r="N6" s="3"/>
      <c r="O6" s="3"/>
    </row>
    <row r="7" spans="1:15" s="63" customFormat="1" ht="15.75">
      <c r="A7" s="174"/>
      <c r="B7" s="408"/>
      <c r="C7" s="407"/>
      <c r="D7" s="407"/>
      <c r="E7" s="287"/>
      <c r="F7" s="3"/>
      <c r="G7" s="3"/>
      <c r="H7" s="3"/>
      <c r="I7" s="3"/>
      <c r="J7" s="3"/>
      <c r="K7" s="3"/>
      <c r="L7" s="3"/>
      <c r="M7" s="3"/>
      <c r="N7" s="3"/>
      <c r="O7" s="3"/>
    </row>
    <row r="8" spans="1:16" s="63" customFormat="1" ht="15.75">
      <c r="A8" s="13" t="s">
        <v>94</v>
      </c>
      <c r="B8" s="409">
        <f>'FA Summary'!$C$9</f>
        <v>0</v>
      </c>
      <c r="C8" s="407"/>
      <c r="D8" s="407"/>
      <c r="F8" s="13" t="s">
        <v>93</v>
      </c>
      <c r="G8" s="289"/>
      <c r="H8" s="289">
        <f>'FA Summary'!$C$11</f>
        <v>0</v>
      </c>
      <c r="J8" s="14" t="s">
        <v>98</v>
      </c>
      <c r="K8" s="289">
        <f>'FA Summary'!$C$14</f>
        <v>0</v>
      </c>
      <c r="L8" s="290">
        <f>'FA Summary'!$K$11</f>
        <v>0</v>
      </c>
      <c r="M8" s="290"/>
      <c r="N8" s="12" t="s">
        <v>71</v>
      </c>
      <c r="O8" s="286">
        <f>'FA Summary'!$C$16</f>
        <v>0</v>
      </c>
      <c r="P8" s="286"/>
    </row>
    <row r="9" spans="1:16" s="63" customFormat="1" ht="15.75">
      <c r="A9" s="13" t="s">
        <v>95</v>
      </c>
      <c r="C9" s="288">
        <f>'FA Summary'!$H$9</f>
        <v>0</v>
      </c>
      <c r="D9" s="288"/>
      <c r="F9" s="13" t="s">
        <v>100</v>
      </c>
      <c r="G9" s="289"/>
      <c r="H9" s="289">
        <f>'FA Summary'!$C$12</f>
        <v>0</v>
      </c>
      <c r="J9" s="14" t="s">
        <v>101</v>
      </c>
      <c r="K9" s="401">
        <f>'FA Summary'!$C$15</f>
        <v>0</v>
      </c>
      <c r="L9" s="402"/>
      <c r="M9" s="290"/>
      <c r="N9" s="291"/>
      <c r="O9" s="286"/>
      <c r="P9" s="286"/>
    </row>
    <row r="10" spans="2:15" s="63" customFormat="1" ht="9" customHeight="1">
      <c r="B10" s="8"/>
      <c r="C10" s="8"/>
      <c r="D10" s="8"/>
      <c r="E10" s="8"/>
      <c r="F10" s="8"/>
      <c r="G10" s="8"/>
      <c r="H10" s="8"/>
      <c r="I10" s="8"/>
      <c r="J10" s="8"/>
      <c r="K10" s="8"/>
      <c r="L10" s="8"/>
      <c r="M10" s="8"/>
      <c r="N10" s="8"/>
      <c r="O10" s="8"/>
    </row>
    <row r="11" spans="2:15" s="63" customFormat="1" ht="9" customHeight="1" thickBot="1">
      <c r="B11" s="8"/>
      <c r="C11" s="9"/>
      <c r="D11" s="8"/>
      <c r="E11" s="10"/>
      <c r="F11" s="10"/>
      <c r="G11" s="10"/>
      <c r="H11" s="8"/>
      <c r="I11" s="8"/>
      <c r="J11" s="8"/>
      <c r="K11" s="8"/>
      <c r="L11" s="8"/>
      <c r="M11" s="8"/>
      <c r="N11" s="8"/>
      <c r="O11" s="8"/>
    </row>
    <row r="12" spans="1:15" s="63" customFormat="1" ht="16.5" thickTop="1">
      <c r="A12" s="24" t="s">
        <v>48</v>
      </c>
      <c r="B12" s="42"/>
      <c r="C12" s="42"/>
      <c r="D12" s="42"/>
      <c r="E12" s="42"/>
      <c r="F12" s="42"/>
      <c r="G12" s="42"/>
      <c r="H12" s="42"/>
      <c r="I12" s="292"/>
      <c r="J12" s="6"/>
      <c r="K12" s="6"/>
      <c r="L12" s="6"/>
      <c r="M12" s="6"/>
      <c r="N12" s="6"/>
      <c r="O12" s="6"/>
    </row>
    <row r="13" spans="1:15" s="63" customFormat="1" ht="15.75">
      <c r="A13" s="132" t="s">
        <v>114</v>
      </c>
      <c r="B13" s="3"/>
      <c r="C13" s="3"/>
      <c r="D13" s="3"/>
      <c r="E13" s="3"/>
      <c r="F13" s="3"/>
      <c r="G13" s="3"/>
      <c r="H13" s="3"/>
      <c r="I13" s="3"/>
      <c r="J13" s="3"/>
      <c r="K13" s="3"/>
      <c r="L13" s="3"/>
      <c r="M13" s="3"/>
      <c r="N13" s="3"/>
      <c r="O13" s="3"/>
    </row>
    <row r="14" spans="1:15" s="63" customFormat="1" ht="15.75">
      <c r="A14" s="237" t="s">
        <v>115</v>
      </c>
      <c r="B14" s="293"/>
      <c r="C14" s="293"/>
      <c r="D14" s="293"/>
      <c r="E14" s="293"/>
      <c r="F14" s="293"/>
      <c r="G14" s="293"/>
      <c r="H14" s="293"/>
      <c r="I14" s="293"/>
      <c r="J14" s="4"/>
      <c r="K14" s="4"/>
      <c r="L14" s="3"/>
      <c r="M14" s="3"/>
      <c r="N14" s="3"/>
      <c r="O14" s="3"/>
    </row>
    <row r="15" spans="1:15" ht="69" customHeight="1">
      <c r="A15" s="84" t="s">
        <v>46</v>
      </c>
      <c r="B15" s="410" t="s">
        <v>12</v>
      </c>
      <c r="C15" s="411"/>
      <c r="D15" s="412" t="s">
        <v>13</v>
      </c>
      <c r="E15" s="413"/>
      <c r="F15" s="29" t="s">
        <v>22</v>
      </c>
      <c r="G15" s="31" t="s">
        <v>32</v>
      </c>
      <c r="H15" s="29" t="s">
        <v>20</v>
      </c>
      <c r="I15" s="29" t="s">
        <v>21</v>
      </c>
      <c r="J15" s="28" t="s">
        <v>31</v>
      </c>
      <c r="K15" s="30" t="s">
        <v>36</v>
      </c>
      <c r="L15" s="28" t="s">
        <v>23</v>
      </c>
      <c r="M15" s="28" t="s">
        <v>24</v>
      </c>
      <c r="N15" s="28" t="s">
        <v>25</v>
      </c>
      <c r="O15" s="32" t="s">
        <v>47</v>
      </c>
    </row>
    <row r="16" spans="1:15" ht="12.75">
      <c r="A16" s="126"/>
      <c r="B16" s="403"/>
      <c r="C16" s="403"/>
      <c r="D16" s="403"/>
      <c r="E16" s="403"/>
      <c r="F16" s="403"/>
      <c r="G16" s="403"/>
      <c r="H16" s="403"/>
      <c r="I16" s="403"/>
      <c r="J16" s="403"/>
      <c r="K16" s="2"/>
      <c r="L16" s="403"/>
      <c r="M16" s="403"/>
      <c r="N16" s="2"/>
      <c r="O16" s="162"/>
    </row>
    <row r="17" spans="1:15" ht="13.5">
      <c r="A17" s="184"/>
      <c r="B17" s="389"/>
      <c r="C17" s="390"/>
      <c r="D17" s="391">
        <f>IF(B17="","",VLOOKUP(B17,'Prime Labor and Equipment'!$A$5:$D$11,2,FALSE))</f>
      </c>
      <c r="E17" s="392"/>
      <c r="F17" s="182"/>
      <c r="G17" s="182"/>
      <c r="H17" s="197">
        <f>IF(B17="","",VLOOKUP(B17,'Prime Labor and Equipment'!$A$5:$D$11,3,FALSE))</f>
      </c>
      <c r="I17" s="197">
        <f>IF(B17="","",VLOOKUP(B17,'Prime Labor and Equipment'!$A$5:$D$11,4,FALSE))</f>
      </c>
      <c r="J17" s="254">
        <f>IF(B17="","",I17+H17)</f>
      </c>
      <c r="K17" s="198">
        <f>IF(B17="","",J17*F17)</f>
      </c>
      <c r="L17" s="254">
        <f>IF(B17="","",SUM(H17*1.5)+I17)</f>
      </c>
      <c r="M17" s="194">
        <f>IF(B17="","",G17*L17)</f>
      </c>
      <c r="N17" s="194">
        <f aca="true" t="shared" si="0" ref="N17:N45">IF(B17="","",M17+K17)</f>
      </c>
      <c r="O17" s="199"/>
    </row>
    <row r="18" spans="1:15" ht="13.5">
      <c r="A18" s="184"/>
      <c r="B18" s="389"/>
      <c r="C18" s="390"/>
      <c r="D18" s="391">
        <f>IF(B18="","",VLOOKUP(B18,'Prime Labor and Equipment'!$A$5:$D$11,2,FALSE))</f>
      </c>
      <c r="E18" s="392"/>
      <c r="F18" s="182"/>
      <c r="G18" s="182"/>
      <c r="H18" s="197">
        <f>IF(B18="","",VLOOKUP(B18,'Prime Labor and Equipment'!$A$5:$D$11,3,FALSE))</f>
      </c>
      <c r="I18" s="197">
        <f>IF(B18="","",VLOOKUP(B18,'Prime Labor and Equipment'!$A$5:$D$11,4,FALSE))</f>
      </c>
      <c r="J18" s="254">
        <f aca="true" t="shared" si="1" ref="J18:J45">IF(B18="","",I18+H18)</f>
      </c>
      <c r="K18" s="198">
        <f aca="true" t="shared" si="2" ref="K18:K45">IF(B18="","",J18*F18)</f>
      </c>
      <c r="L18" s="254">
        <f aca="true" t="shared" si="3" ref="L18:L45">IF(B18="","",SUM(H18*1.5)+I18)</f>
      </c>
      <c r="M18" s="194">
        <f aca="true" t="shared" si="4" ref="M18:M45">IF(B18="","",G18*L18)</f>
      </c>
      <c r="N18" s="194">
        <f t="shared" si="0"/>
      </c>
      <c r="O18" s="199"/>
    </row>
    <row r="19" spans="1:15" ht="13.5">
      <c r="A19" s="184"/>
      <c r="B19" s="389"/>
      <c r="C19" s="390"/>
      <c r="D19" s="391">
        <f>IF(B19="","",VLOOKUP(B19,'Prime Labor and Equipment'!$A$5:$D$11,2,FALSE))</f>
      </c>
      <c r="E19" s="392"/>
      <c r="F19" s="182"/>
      <c r="G19" s="182"/>
      <c r="H19" s="197">
        <f>IF(B19="","",VLOOKUP(B19,'Prime Labor and Equipment'!$A$5:$D$11,3,FALSE))</f>
      </c>
      <c r="I19" s="197">
        <f>IF(B19="","",VLOOKUP(B19,'Prime Labor and Equipment'!$A$5:$D$11,4,FALSE))</f>
      </c>
      <c r="J19" s="254">
        <f t="shared" si="1"/>
      </c>
      <c r="K19" s="198">
        <f t="shared" si="2"/>
      </c>
      <c r="L19" s="254">
        <f t="shared" si="3"/>
      </c>
      <c r="M19" s="194">
        <f t="shared" si="4"/>
      </c>
      <c r="N19" s="194">
        <f t="shared" si="0"/>
      </c>
      <c r="O19" s="199"/>
    </row>
    <row r="20" spans="1:15" ht="13.5">
      <c r="A20" s="184"/>
      <c r="B20" s="389"/>
      <c r="C20" s="390"/>
      <c r="D20" s="391">
        <f>IF(B20="","",VLOOKUP(B20,'Prime Labor and Equipment'!$A$5:$D$11,2,FALSE))</f>
      </c>
      <c r="E20" s="392"/>
      <c r="F20" s="182"/>
      <c r="G20" s="182"/>
      <c r="H20" s="197">
        <f>IF(B20="","",VLOOKUP(B20,'Prime Labor and Equipment'!$A$5:$D$11,3,FALSE))</f>
      </c>
      <c r="I20" s="197">
        <f>IF(B20="","",VLOOKUP(B20,'Prime Labor and Equipment'!$A$5:$D$11,4,FALSE))</f>
      </c>
      <c r="J20" s="254">
        <f t="shared" si="1"/>
      </c>
      <c r="K20" s="198">
        <f t="shared" si="2"/>
      </c>
      <c r="L20" s="254">
        <f t="shared" si="3"/>
      </c>
      <c r="M20" s="194">
        <f t="shared" si="4"/>
      </c>
      <c r="N20" s="194">
        <f t="shared" si="0"/>
      </c>
      <c r="O20" s="199"/>
    </row>
    <row r="21" spans="1:15" ht="13.5">
      <c r="A21" s="184"/>
      <c r="B21" s="389"/>
      <c r="C21" s="390"/>
      <c r="D21" s="391">
        <f>IF(B21="","",VLOOKUP(B21,'Prime Labor and Equipment'!$A$5:$D$11,2,FALSE))</f>
      </c>
      <c r="E21" s="392"/>
      <c r="F21" s="182"/>
      <c r="G21" s="182"/>
      <c r="H21" s="197">
        <f>IF(B21="","",VLOOKUP(B21,'Prime Labor and Equipment'!$A$5:$D$11,3,FALSE))</f>
      </c>
      <c r="I21" s="197">
        <f>IF(B21="","",VLOOKUP(B21,'Prime Labor and Equipment'!$A$5:$D$11,4,FALSE))</f>
      </c>
      <c r="J21" s="254">
        <f t="shared" si="1"/>
      </c>
      <c r="K21" s="198">
        <f t="shared" si="2"/>
      </c>
      <c r="L21" s="254">
        <f t="shared" si="3"/>
      </c>
      <c r="M21" s="194">
        <f t="shared" si="4"/>
      </c>
      <c r="N21" s="194">
        <f t="shared" si="0"/>
      </c>
      <c r="O21" s="199"/>
    </row>
    <row r="22" spans="1:15" ht="13.5">
      <c r="A22" s="184"/>
      <c r="B22" s="389"/>
      <c r="C22" s="390"/>
      <c r="D22" s="391">
        <f>IF(B22="","",VLOOKUP(B22,'Prime Labor and Equipment'!$A$5:$D$11,2,FALSE))</f>
      </c>
      <c r="E22" s="392"/>
      <c r="F22" s="182"/>
      <c r="G22" s="182"/>
      <c r="H22" s="197">
        <f>IF(B22="","",VLOOKUP(B22,'Prime Labor and Equipment'!$A$5:$D$11,3,FALSE))</f>
      </c>
      <c r="I22" s="197">
        <f>IF(B22="","",VLOOKUP(B22,'Prime Labor and Equipment'!$A$5:$D$11,4,FALSE))</f>
      </c>
      <c r="J22" s="254">
        <f t="shared" si="1"/>
      </c>
      <c r="K22" s="198">
        <f t="shared" si="2"/>
      </c>
      <c r="L22" s="254">
        <f t="shared" si="3"/>
      </c>
      <c r="M22" s="194">
        <f t="shared" si="4"/>
      </c>
      <c r="N22" s="194">
        <f t="shared" si="0"/>
      </c>
      <c r="O22" s="199"/>
    </row>
    <row r="23" spans="1:15" ht="13.5">
      <c r="A23" s="184"/>
      <c r="B23" s="389"/>
      <c r="C23" s="390"/>
      <c r="D23" s="391">
        <f>IF(B23="","",VLOOKUP(B23,'Prime Labor and Equipment'!$A$5:$D$11,2,FALSE))</f>
      </c>
      <c r="E23" s="392"/>
      <c r="F23" s="182"/>
      <c r="G23" s="182"/>
      <c r="H23" s="197">
        <f>IF(B23="","",VLOOKUP(B23,'Prime Labor and Equipment'!$A$5:$D$11,3,FALSE))</f>
      </c>
      <c r="I23" s="197">
        <f>IF(B23="","",VLOOKUP(B23,'Prime Labor and Equipment'!$A$5:$D$11,4,FALSE))</f>
      </c>
      <c r="J23" s="254">
        <f t="shared" si="1"/>
      </c>
      <c r="K23" s="198">
        <f t="shared" si="2"/>
      </c>
      <c r="L23" s="254">
        <f t="shared" si="3"/>
      </c>
      <c r="M23" s="194">
        <f t="shared" si="4"/>
      </c>
      <c r="N23" s="194">
        <f t="shared" si="0"/>
      </c>
      <c r="O23" s="199"/>
    </row>
    <row r="24" spans="1:15" ht="13.5">
      <c r="A24" s="184"/>
      <c r="B24" s="389"/>
      <c r="C24" s="390"/>
      <c r="D24" s="391">
        <f>IF(B24="","",VLOOKUP(B24,'Prime Labor and Equipment'!$A$5:$D$11,2,FALSE))</f>
      </c>
      <c r="E24" s="392"/>
      <c r="F24" s="182"/>
      <c r="G24" s="182"/>
      <c r="H24" s="197">
        <f>IF(B24="","",VLOOKUP(B24,'Prime Labor and Equipment'!$A$5:$D$11,3,FALSE))</f>
      </c>
      <c r="I24" s="197">
        <f>IF(B24="","",VLOOKUP(B24,'Prime Labor and Equipment'!$A$5:$D$11,4,FALSE))</f>
      </c>
      <c r="J24" s="254">
        <f t="shared" si="1"/>
      </c>
      <c r="K24" s="198">
        <f t="shared" si="2"/>
      </c>
      <c r="L24" s="254">
        <f t="shared" si="3"/>
      </c>
      <c r="M24" s="194">
        <f t="shared" si="4"/>
      </c>
      <c r="N24" s="194">
        <f t="shared" si="0"/>
      </c>
      <c r="O24" s="199"/>
    </row>
    <row r="25" spans="1:15" ht="13.5">
      <c r="A25" s="184"/>
      <c r="B25" s="389"/>
      <c r="C25" s="390"/>
      <c r="D25" s="391">
        <f>IF(B25="","",VLOOKUP(B25,'Prime Labor and Equipment'!$A$5:$D$11,2,FALSE))</f>
      </c>
      <c r="E25" s="392"/>
      <c r="F25" s="182"/>
      <c r="G25" s="182"/>
      <c r="H25" s="197">
        <f>IF(B25="","",VLOOKUP(B25,'Prime Labor and Equipment'!$A$5:$D$11,3,FALSE))</f>
      </c>
      <c r="I25" s="197">
        <f>IF(B25="","",VLOOKUP(B25,'Prime Labor and Equipment'!$A$5:$D$11,4,FALSE))</f>
      </c>
      <c r="J25" s="254">
        <f t="shared" si="1"/>
      </c>
      <c r="K25" s="198">
        <f t="shared" si="2"/>
      </c>
      <c r="L25" s="254">
        <f t="shared" si="3"/>
      </c>
      <c r="M25" s="194">
        <f t="shared" si="4"/>
      </c>
      <c r="N25" s="194">
        <f t="shared" si="0"/>
      </c>
      <c r="O25" s="199"/>
    </row>
    <row r="26" spans="1:15" ht="13.5">
      <c r="A26" s="184"/>
      <c r="B26" s="389"/>
      <c r="C26" s="390"/>
      <c r="D26" s="391">
        <f>IF(B26="","",VLOOKUP(B26,'Prime Labor and Equipment'!$A$5:$D$11,2,FALSE))</f>
      </c>
      <c r="E26" s="392"/>
      <c r="F26" s="182"/>
      <c r="G26" s="182"/>
      <c r="H26" s="197">
        <f>IF(B26="","",VLOOKUP(B26,'Prime Labor and Equipment'!$A$5:$D$11,3,FALSE))</f>
      </c>
      <c r="I26" s="197">
        <f>IF(B26="","",VLOOKUP(B26,'Prime Labor and Equipment'!$A$5:$D$11,4,FALSE))</f>
      </c>
      <c r="J26" s="254">
        <f t="shared" si="1"/>
      </c>
      <c r="K26" s="198">
        <f t="shared" si="2"/>
      </c>
      <c r="L26" s="254">
        <f t="shared" si="3"/>
      </c>
      <c r="M26" s="194">
        <f t="shared" si="4"/>
      </c>
      <c r="N26" s="194">
        <f t="shared" si="0"/>
      </c>
      <c r="O26" s="199"/>
    </row>
    <row r="27" spans="1:15" ht="13.5">
      <c r="A27" s="184"/>
      <c r="B27" s="389"/>
      <c r="C27" s="390"/>
      <c r="D27" s="391">
        <f>IF(B27="","",VLOOKUP(B27,'Prime Labor and Equipment'!$A$5:$D$11,2,FALSE))</f>
      </c>
      <c r="E27" s="392"/>
      <c r="F27" s="182"/>
      <c r="G27" s="182"/>
      <c r="H27" s="197">
        <f>IF(B27="","",VLOOKUP(B27,'Prime Labor and Equipment'!$A$5:$D$11,3,FALSE))</f>
      </c>
      <c r="I27" s="197">
        <f>IF(B27="","",VLOOKUP(B27,'Prime Labor and Equipment'!$A$5:$D$11,4,FALSE))</f>
      </c>
      <c r="J27" s="254">
        <f t="shared" si="1"/>
      </c>
      <c r="K27" s="198">
        <f t="shared" si="2"/>
      </c>
      <c r="L27" s="254">
        <f t="shared" si="3"/>
      </c>
      <c r="M27" s="194">
        <f t="shared" si="4"/>
      </c>
      <c r="N27" s="194">
        <f t="shared" si="0"/>
      </c>
      <c r="O27" s="199"/>
    </row>
    <row r="28" spans="1:15" ht="13.5">
      <c r="A28" s="184"/>
      <c r="B28" s="389"/>
      <c r="C28" s="390"/>
      <c r="D28" s="391">
        <f>IF(B28="","",VLOOKUP(B28,'Prime Labor and Equipment'!$A$5:$D$11,2,FALSE))</f>
      </c>
      <c r="E28" s="392"/>
      <c r="F28" s="182"/>
      <c r="G28" s="182"/>
      <c r="H28" s="197">
        <f>IF(B28="","",VLOOKUP(B28,'Prime Labor and Equipment'!$A$5:$D$11,3,FALSE))</f>
      </c>
      <c r="I28" s="197">
        <f>IF(B28="","",VLOOKUP(B28,'Prime Labor and Equipment'!$A$5:$D$11,4,FALSE))</f>
      </c>
      <c r="J28" s="254">
        <f t="shared" si="1"/>
      </c>
      <c r="K28" s="198">
        <f t="shared" si="2"/>
      </c>
      <c r="L28" s="254">
        <f t="shared" si="3"/>
      </c>
      <c r="M28" s="194">
        <f t="shared" si="4"/>
      </c>
      <c r="N28" s="194">
        <f t="shared" si="0"/>
      </c>
      <c r="O28" s="199"/>
    </row>
    <row r="29" spans="1:15" ht="13.5">
      <c r="A29" s="184"/>
      <c r="B29" s="389"/>
      <c r="C29" s="390"/>
      <c r="D29" s="391">
        <f>IF(B29="","",VLOOKUP(B29,'Prime Labor and Equipment'!$A$5:$D$11,2,FALSE))</f>
      </c>
      <c r="E29" s="392"/>
      <c r="F29" s="182"/>
      <c r="G29" s="182"/>
      <c r="H29" s="197">
        <f>IF(B29="","",VLOOKUP(B29,'Prime Labor and Equipment'!$A$5:$D$11,3,FALSE))</f>
      </c>
      <c r="I29" s="197">
        <f>IF(B29="","",VLOOKUP(B29,'Prime Labor and Equipment'!$A$5:$D$11,4,FALSE))</f>
      </c>
      <c r="J29" s="254">
        <f t="shared" si="1"/>
      </c>
      <c r="K29" s="198">
        <f t="shared" si="2"/>
      </c>
      <c r="L29" s="254">
        <f t="shared" si="3"/>
      </c>
      <c r="M29" s="194">
        <f t="shared" si="4"/>
      </c>
      <c r="N29" s="194">
        <f t="shared" si="0"/>
      </c>
      <c r="O29" s="199"/>
    </row>
    <row r="30" spans="1:15" ht="13.5">
      <c r="A30" s="184"/>
      <c r="B30" s="389"/>
      <c r="C30" s="390"/>
      <c r="D30" s="391">
        <f>IF(B30="","",VLOOKUP(B30,'Prime Labor and Equipment'!$A$5:$D$11,2,FALSE))</f>
      </c>
      <c r="E30" s="392"/>
      <c r="F30" s="182"/>
      <c r="G30" s="182"/>
      <c r="H30" s="197">
        <f>IF(B30="","",VLOOKUP(B30,'Prime Labor and Equipment'!$A$5:$D$11,3,FALSE))</f>
      </c>
      <c r="I30" s="197">
        <f>IF(B30="","",VLOOKUP(B30,'Prime Labor and Equipment'!$A$5:$D$11,4,FALSE))</f>
      </c>
      <c r="J30" s="254">
        <f t="shared" si="1"/>
      </c>
      <c r="K30" s="198">
        <f t="shared" si="2"/>
      </c>
      <c r="L30" s="254">
        <f t="shared" si="3"/>
      </c>
      <c r="M30" s="194">
        <f t="shared" si="4"/>
      </c>
      <c r="N30" s="194">
        <f t="shared" si="0"/>
      </c>
      <c r="O30" s="199"/>
    </row>
    <row r="31" spans="1:15" ht="13.5">
      <c r="A31" s="184"/>
      <c r="B31" s="389"/>
      <c r="C31" s="390"/>
      <c r="D31" s="391">
        <f>IF(B31="","",VLOOKUP(B31,'Prime Labor and Equipment'!$A$5:$D$11,2,FALSE))</f>
      </c>
      <c r="E31" s="392"/>
      <c r="F31" s="182"/>
      <c r="G31" s="182"/>
      <c r="H31" s="197">
        <f>IF(B31="","",VLOOKUP(B31,'Prime Labor and Equipment'!$A$5:$D$11,3,FALSE))</f>
      </c>
      <c r="I31" s="197">
        <f>IF(B31="","",VLOOKUP(B31,'Prime Labor and Equipment'!$A$5:$D$11,4,FALSE))</f>
      </c>
      <c r="J31" s="254">
        <f t="shared" si="1"/>
      </c>
      <c r="K31" s="198">
        <f t="shared" si="2"/>
      </c>
      <c r="L31" s="254">
        <f t="shared" si="3"/>
      </c>
      <c r="M31" s="194">
        <f t="shared" si="4"/>
      </c>
      <c r="N31" s="194">
        <f t="shared" si="0"/>
      </c>
      <c r="O31" s="199"/>
    </row>
    <row r="32" spans="1:15" ht="13.5">
      <c r="A32" s="184"/>
      <c r="B32" s="389"/>
      <c r="C32" s="390"/>
      <c r="D32" s="391">
        <f>IF(B32="","",VLOOKUP(B32,'Prime Labor and Equipment'!$A$5:$D$11,2,FALSE))</f>
      </c>
      <c r="E32" s="392"/>
      <c r="F32" s="182"/>
      <c r="G32" s="182"/>
      <c r="H32" s="197">
        <f>IF(B32="","",VLOOKUP(B32,'Prime Labor and Equipment'!$A$5:$D$11,3,FALSE))</f>
      </c>
      <c r="I32" s="197">
        <f>IF(B32="","",VLOOKUP(B32,'Prime Labor and Equipment'!$A$5:$D$11,4,FALSE))</f>
      </c>
      <c r="J32" s="254">
        <f t="shared" si="1"/>
      </c>
      <c r="K32" s="198">
        <f t="shared" si="2"/>
      </c>
      <c r="L32" s="254">
        <f t="shared" si="3"/>
      </c>
      <c r="M32" s="194">
        <f t="shared" si="4"/>
      </c>
      <c r="N32" s="194">
        <f t="shared" si="0"/>
      </c>
      <c r="O32" s="199"/>
    </row>
    <row r="33" spans="1:15" ht="13.5">
      <c r="A33" s="184"/>
      <c r="B33" s="389"/>
      <c r="C33" s="390"/>
      <c r="D33" s="391">
        <f>IF(B33="","",VLOOKUP(B33,'Prime Labor and Equipment'!$A$5:$D$11,2,FALSE))</f>
      </c>
      <c r="E33" s="392"/>
      <c r="F33" s="182"/>
      <c r="G33" s="182"/>
      <c r="H33" s="197">
        <f>IF(B33="","",VLOOKUP(B33,'Prime Labor and Equipment'!$A$5:$D$11,3,FALSE))</f>
      </c>
      <c r="I33" s="197">
        <f>IF(B33="","",VLOOKUP(B33,'Prime Labor and Equipment'!$A$5:$D$11,4,FALSE))</f>
      </c>
      <c r="J33" s="254">
        <f t="shared" si="1"/>
      </c>
      <c r="K33" s="198">
        <f t="shared" si="2"/>
      </c>
      <c r="L33" s="254">
        <f t="shared" si="3"/>
      </c>
      <c r="M33" s="194">
        <f t="shared" si="4"/>
      </c>
      <c r="N33" s="194">
        <f t="shared" si="0"/>
      </c>
      <c r="O33" s="199"/>
    </row>
    <row r="34" spans="1:15" ht="13.5">
      <c r="A34" s="184"/>
      <c r="B34" s="389"/>
      <c r="C34" s="390"/>
      <c r="D34" s="391">
        <f>IF(B34="","",VLOOKUP(B34,'Prime Labor and Equipment'!$A$5:$D$11,2,FALSE))</f>
      </c>
      <c r="E34" s="392"/>
      <c r="F34" s="182"/>
      <c r="G34" s="182"/>
      <c r="H34" s="197">
        <f>IF(B34="","",VLOOKUP(B34,'Prime Labor and Equipment'!$A$5:$D$11,3,FALSE))</f>
      </c>
      <c r="I34" s="197">
        <f>IF(B34="","",VLOOKUP(B34,'Prime Labor and Equipment'!$A$5:$D$11,4,FALSE))</f>
      </c>
      <c r="J34" s="254">
        <f t="shared" si="1"/>
      </c>
      <c r="K34" s="198">
        <f t="shared" si="2"/>
      </c>
      <c r="L34" s="254">
        <f t="shared" si="3"/>
      </c>
      <c r="M34" s="194">
        <f t="shared" si="4"/>
      </c>
      <c r="N34" s="194">
        <f t="shared" si="0"/>
      </c>
      <c r="O34" s="199"/>
    </row>
    <row r="35" spans="1:15" ht="13.5">
      <c r="A35" s="184"/>
      <c r="B35" s="389"/>
      <c r="C35" s="390"/>
      <c r="D35" s="391">
        <f>IF(B35="","",VLOOKUP(B35,'Prime Labor and Equipment'!$A$5:$D$11,2,FALSE))</f>
      </c>
      <c r="E35" s="392"/>
      <c r="F35" s="182"/>
      <c r="G35" s="182"/>
      <c r="H35" s="197">
        <f>IF(B35="","",VLOOKUP(B35,'Prime Labor and Equipment'!$A$5:$D$11,3,FALSE))</f>
      </c>
      <c r="I35" s="197">
        <f>IF(B35="","",VLOOKUP(B35,'Prime Labor and Equipment'!$A$5:$D$11,4,FALSE))</f>
      </c>
      <c r="J35" s="254">
        <f t="shared" si="1"/>
      </c>
      <c r="K35" s="198">
        <f t="shared" si="2"/>
      </c>
      <c r="L35" s="254">
        <f t="shared" si="3"/>
      </c>
      <c r="M35" s="194">
        <f t="shared" si="4"/>
      </c>
      <c r="N35" s="194">
        <f t="shared" si="0"/>
      </c>
      <c r="O35" s="199"/>
    </row>
    <row r="36" spans="1:15" ht="13.5">
      <c r="A36" s="184"/>
      <c r="B36" s="389"/>
      <c r="C36" s="390"/>
      <c r="D36" s="391">
        <f>IF(B36="","",VLOOKUP(B36,'Prime Labor and Equipment'!$A$5:$D$11,2,FALSE))</f>
      </c>
      <c r="E36" s="392"/>
      <c r="F36" s="182"/>
      <c r="G36" s="182"/>
      <c r="H36" s="197">
        <f>IF(B36="","",VLOOKUP(B36,'Prime Labor and Equipment'!$A$5:$D$11,3,FALSE))</f>
      </c>
      <c r="I36" s="197">
        <f>IF(B36="","",VLOOKUP(B36,'Prime Labor and Equipment'!$A$5:$D$11,4,FALSE))</f>
      </c>
      <c r="J36" s="254">
        <f t="shared" si="1"/>
      </c>
      <c r="K36" s="198">
        <f t="shared" si="2"/>
      </c>
      <c r="L36" s="254">
        <f t="shared" si="3"/>
      </c>
      <c r="M36" s="194">
        <f t="shared" si="4"/>
      </c>
      <c r="N36" s="194">
        <f t="shared" si="0"/>
      </c>
      <c r="O36" s="199"/>
    </row>
    <row r="37" spans="1:15" ht="13.5">
      <c r="A37" s="184"/>
      <c r="B37" s="394"/>
      <c r="C37" s="395"/>
      <c r="D37" s="391">
        <f>IF(B37="","",VLOOKUP(B37,'Prime Labor and Equipment'!$A$5:$D$11,2,FALSE))</f>
      </c>
      <c r="E37" s="392"/>
      <c r="F37" s="182"/>
      <c r="G37" s="182"/>
      <c r="H37" s="197">
        <f>IF(B37="","",VLOOKUP(B37,'Prime Labor and Equipment'!$A$5:$D$11,3,FALSE))</f>
      </c>
      <c r="I37" s="197">
        <f>IF(B37="","",VLOOKUP(B37,'Prime Labor and Equipment'!$A$5:$D$11,4,FALSE))</f>
      </c>
      <c r="J37" s="254">
        <f>IF(B37="","",I37+H37)</f>
      </c>
      <c r="K37" s="198">
        <f>IF(B37="","",J37*F37)</f>
      </c>
      <c r="L37" s="254">
        <f>IF(B37="","",SUM(H37*1.5)+I37)</f>
      </c>
      <c r="M37" s="194">
        <f>IF(B37="","",G37*L37)</f>
      </c>
      <c r="N37" s="194">
        <f>IF(B37="","",M37+K37)</f>
      </c>
      <c r="O37" s="199"/>
    </row>
    <row r="38" spans="1:15" ht="13.5">
      <c r="A38" s="184"/>
      <c r="B38" s="394"/>
      <c r="C38" s="395"/>
      <c r="D38" s="391">
        <f>IF(B38="","",VLOOKUP(B38,'Prime Labor and Equipment'!$A$5:$D$11,2,FALSE))</f>
      </c>
      <c r="E38" s="392"/>
      <c r="F38" s="182"/>
      <c r="G38" s="182"/>
      <c r="H38" s="197">
        <f>IF(B38="","",VLOOKUP(B38,'Prime Labor and Equipment'!$A$5:$D$11,3,FALSE))</f>
      </c>
      <c r="I38" s="197">
        <f>IF(B38="","",VLOOKUP(B38,'Prime Labor and Equipment'!$A$5:$D$11,4,FALSE))</f>
      </c>
      <c r="J38" s="254">
        <f>IF(B38="","",I38+H38)</f>
      </c>
      <c r="K38" s="198">
        <f>IF(B38="","",J38*F38)</f>
      </c>
      <c r="L38" s="254">
        <f>IF(B38="","",SUM(H38*1.5)+I38)</f>
      </c>
      <c r="M38" s="194">
        <f>IF(B38="","",G38*L38)</f>
      </c>
      <c r="N38" s="194">
        <f>IF(B38="","",M38+K38)</f>
      </c>
      <c r="O38" s="199"/>
    </row>
    <row r="39" spans="1:15" ht="13.5">
      <c r="A39" s="184"/>
      <c r="B39" s="394"/>
      <c r="C39" s="395"/>
      <c r="D39" s="391">
        <f>IF(B39="","",VLOOKUP(B39,'Prime Labor and Equipment'!$A$5:$D$11,2,FALSE))</f>
      </c>
      <c r="E39" s="392"/>
      <c r="F39" s="182"/>
      <c r="G39" s="182"/>
      <c r="H39" s="197">
        <f>IF(B39="","",VLOOKUP(B39,'Prime Labor and Equipment'!$A$5:$D$11,3,FALSE))</f>
      </c>
      <c r="I39" s="197">
        <f>IF(B39="","",VLOOKUP(B39,'Prime Labor and Equipment'!$A$5:$D$11,4,FALSE))</f>
      </c>
      <c r="J39" s="254">
        <f>IF(B39="","",I39+H39)</f>
      </c>
      <c r="K39" s="198">
        <f>IF(B39="","",J39*F39)</f>
      </c>
      <c r="L39" s="254">
        <f>IF(B39="","",SUM(H39*1.5)+I39)</f>
      </c>
      <c r="M39" s="194">
        <f>IF(B39="","",G39*L39)</f>
      </c>
      <c r="N39" s="194">
        <f>IF(B39="","",M39+K39)</f>
      </c>
      <c r="O39" s="199"/>
    </row>
    <row r="40" spans="1:15" ht="13.5">
      <c r="A40" s="184"/>
      <c r="B40" s="394"/>
      <c r="C40" s="395"/>
      <c r="D40" s="391">
        <f>IF(B40="","",VLOOKUP(B40,'Prime Labor and Equipment'!$A$5:$D$11,2,FALSE))</f>
      </c>
      <c r="E40" s="392"/>
      <c r="F40" s="182"/>
      <c r="G40" s="182"/>
      <c r="H40" s="197">
        <f>IF(B40="","",VLOOKUP(B40,'Prime Labor and Equipment'!$A$5:$D$11,3,FALSE))</f>
      </c>
      <c r="I40" s="197">
        <f>IF(B40="","",VLOOKUP(B40,'Prime Labor and Equipment'!$A$5:$D$11,4,FALSE))</f>
      </c>
      <c r="J40" s="254">
        <f>IF(B40="","",I40+H40)</f>
      </c>
      <c r="K40" s="198">
        <f>IF(B40="","",J40*F40)</f>
      </c>
      <c r="L40" s="254">
        <f>IF(B40="","",SUM(H40*1.5)+I40)</f>
      </c>
      <c r="M40" s="194">
        <f>IF(B40="","",G40*L40)</f>
      </c>
      <c r="N40" s="194">
        <f>IF(B40="","",M40+K40)</f>
      </c>
      <c r="O40" s="199"/>
    </row>
    <row r="41" spans="1:15" ht="13.5">
      <c r="A41" s="184"/>
      <c r="B41" s="394"/>
      <c r="C41" s="395"/>
      <c r="D41" s="391">
        <f>IF(B41="","",VLOOKUP(B41,'Prime Labor and Equipment'!$A$5:$D$11,2,FALSE))</f>
      </c>
      <c r="E41" s="392"/>
      <c r="F41" s="182"/>
      <c r="G41" s="182"/>
      <c r="H41" s="197">
        <f>IF(B41="","",VLOOKUP(B41,'Prime Labor and Equipment'!$A$5:$D$11,3,FALSE))</f>
      </c>
      <c r="I41" s="197">
        <f>IF(B41="","",VLOOKUP(B41,'Prime Labor and Equipment'!$A$5:$D$11,4,FALSE))</f>
      </c>
      <c r="J41" s="254">
        <f>IF(B41="","",I41+H41)</f>
      </c>
      <c r="K41" s="198">
        <f>IF(B41="","",J41*F41)</f>
      </c>
      <c r="L41" s="254">
        <f>IF(B41="","",SUM(H41*1.5)+I41)</f>
      </c>
      <c r="M41" s="194">
        <f>IF(B41="","",G41*L41)</f>
      </c>
      <c r="N41" s="194">
        <f>IF(B41="","",M41+K41)</f>
      </c>
      <c r="O41" s="199"/>
    </row>
    <row r="42" spans="1:15" ht="13.5">
      <c r="A42" s="184"/>
      <c r="B42" s="389"/>
      <c r="C42" s="390"/>
      <c r="D42" s="391">
        <f>IF(B42="","",VLOOKUP(B42,'Prime Labor and Equipment'!$A$5:$D$11,2,FALSE))</f>
      </c>
      <c r="E42" s="392"/>
      <c r="F42" s="182"/>
      <c r="G42" s="182"/>
      <c r="H42" s="197">
        <f>IF(B42="","",VLOOKUP(B42,'Prime Labor and Equipment'!$A$5:$D$11,3,FALSE))</f>
      </c>
      <c r="I42" s="197">
        <f>IF(B42="","",VLOOKUP(B42,'Prime Labor and Equipment'!$A$5:$D$11,4,FALSE))</f>
      </c>
      <c r="J42" s="254">
        <f t="shared" si="1"/>
      </c>
      <c r="K42" s="198">
        <f t="shared" si="2"/>
      </c>
      <c r="L42" s="254">
        <f t="shared" si="3"/>
      </c>
      <c r="M42" s="194">
        <f t="shared" si="4"/>
      </c>
      <c r="N42" s="194">
        <f t="shared" si="0"/>
      </c>
      <c r="O42" s="199"/>
    </row>
    <row r="43" spans="1:15" ht="13.5">
      <c r="A43" s="184"/>
      <c r="B43" s="389"/>
      <c r="C43" s="390"/>
      <c r="D43" s="391">
        <f>IF(B43="","",VLOOKUP(B43,'Prime Labor and Equipment'!$A$5:$D$11,2,FALSE))</f>
      </c>
      <c r="E43" s="392"/>
      <c r="F43" s="182"/>
      <c r="G43" s="182"/>
      <c r="H43" s="197">
        <f>IF(B43="","",VLOOKUP(B43,'Prime Labor and Equipment'!$A$5:$D$11,3,FALSE))</f>
      </c>
      <c r="I43" s="197">
        <f>IF(B43="","",VLOOKUP(B43,'Prime Labor and Equipment'!$A$5:$D$11,4,FALSE))</f>
      </c>
      <c r="J43" s="254">
        <f t="shared" si="1"/>
      </c>
      <c r="K43" s="198">
        <f t="shared" si="2"/>
      </c>
      <c r="L43" s="254">
        <f t="shared" si="3"/>
      </c>
      <c r="M43" s="194">
        <f t="shared" si="4"/>
      </c>
      <c r="N43" s="194">
        <f t="shared" si="0"/>
      </c>
      <c r="O43" s="199"/>
    </row>
    <row r="44" spans="1:15" ht="13.5">
      <c r="A44" s="184"/>
      <c r="B44" s="389"/>
      <c r="C44" s="390"/>
      <c r="D44" s="391">
        <f>IF(B44="","",VLOOKUP(B44,'Prime Labor and Equipment'!$A$5:$D$11,2,FALSE))</f>
      </c>
      <c r="E44" s="392"/>
      <c r="F44" s="182"/>
      <c r="G44" s="182"/>
      <c r="H44" s="197">
        <f>IF(B44="","",VLOOKUP(B44,'Prime Labor and Equipment'!$A$5:$D$11,3,FALSE))</f>
      </c>
      <c r="I44" s="197">
        <f>IF(B44="","",VLOOKUP(B44,'Prime Labor and Equipment'!$A$5:$D$11,4,FALSE))</f>
      </c>
      <c r="J44" s="254">
        <f t="shared" si="1"/>
      </c>
      <c r="K44" s="198">
        <f t="shared" si="2"/>
      </c>
      <c r="L44" s="254">
        <f t="shared" si="3"/>
      </c>
      <c r="M44" s="194">
        <f t="shared" si="4"/>
      </c>
      <c r="N44" s="194">
        <f t="shared" si="0"/>
      </c>
      <c r="O44" s="199"/>
    </row>
    <row r="45" spans="1:15" ht="13.5">
      <c r="A45" s="184"/>
      <c r="B45" s="389"/>
      <c r="C45" s="389"/>
      <c r="D45" s="391">
        <f>IF(B45="","",VLOOKUP(B45,'Prime Labor and Equipment'!$A$5:$D$11,2,FALSE))</f>
      </c>
      <c r="E45" s="392"/>
      <c r="F45" s="182"/>
      <c r="G45" s="182"/>
      <c r="H45" s="197">
        <f>IF(B45="","",VLOOKUP(B45,'Prime Labor and Equipment'!$A$5:$D$11,3,FALSE))</f>
      </c>
      <c r="I45" s="197">
        <f>IF(B45="","",VLOOKUP(B45,'Prime Labor and Equipment'!$A$5:$D$11,4,FALSE))</f>
      </c>
      <c r="J45" s="254">
        <f t="shared" si="1"/>
      </c>
      <c r="K45" s="198">
        <f t="shared" si="2"/>
      </c>
      <c r="L45" s="254">
        <f t="shared" si="3"/>
      </c>
      <c r="M45" s="194">
        <f t="shared" si="4"/>
      </c>
      <c r="N45" s="194">
        <f t="shared" si="0"/>
      </c>
      <c r="O45" s="199"/>
    </row>
    <row r="46" spans="1:15" ht="17.25">
      <c r="A46" s="2"/>
      <c r="B46" s="2"/>
      <c r="C46" s="2"/>
      <c r="D46" s="2"/>
      <c r="E46" s="2"/>
      <c r="F46" s="155"/>
      <c r="G46" s="155"/>
      <c r="H46" s="2"/>
      <c r="I46" s="2"/>
      <c r="J46" s="2"/>
      <c r="K46" s="2"/>
      <c r="L46" s="2"/>
      <c r="M46" s="2"/>
      <c r="N46" s="2"/>
      <c r="O46" s="26"/>
    </row>
    <row r="47" spans="1:15" ht="15">
      <c r="A47" s="2"/>
      <c r="B47" s="2"/>
      <c r="C47" s="2"/>
      <c r="D47" s="2"/>
      <c r="E47" s="2"/>
      <c r="F47" s="2"/>
      <c r="G47" s="2"/>
      <c r="H47" s="2"/>
      <c r="I47" s="2"/>
      <c r="J47" s="2"/>
      <c r="K47" s="2"/>
      <c r="L47" s="396" t="s">
        <v>38</v>
      </c>
      <c r="M47" s="397"/>
      <c r="N47" s="17">
        <f>SUM(N17:N46)</f>
        <v>0</v>
      </c>
      <c r="O47" s="43">
        <f>SUM(O17:O45)</f>
        <v>0</v>
      </c>
    </row>
    <row r="48" spans="1:15" ht="15">
      <c r="A48" s="2"/>
      <c r="B48" s="2"/>
      <c r="C48" s="2"/>
      <c r="D48" s="2"/>
      <c r="E48" s="2"/>
      <c r="F48" s="2"/>
      <c r="G48" s="2"/>
      <c r="H48" s="2"/>
      <c r="I48" s="2"/>
      <c r="J48" s="2"/>
      <c r="K48" s="2"/>
      <c r="L48" s="399" t="s">
        <v>128</v>
      </c>
      <c r="M48" s="400"/>
      <c r="N48" s="19">
        <f>N47*0.5</f>
        <v>0</v>
      </c>
      <c r="O48" s="44">
        <v>0</v>
      </c>
    </row>
    <row r="49" spans="1:15" ht="15">
      <c r="A49" s="2"/>
      <c r="B49" s="2"/>
      <c r="C49" s="2"/>
      <c r="D49" s="2"/>
      <c r="E49" s="2"/>
      <c r="F49" s="2"/>
      <c r="G49" s="2"/>
      <c r="H49" s="2"/>
      <c r="I49" s="2"/>
      <c r="J49" s="2"/>
      <c r="K49" s="2"/>
      <c r="L49" s="398" t="s">
        <v>65</v>
      </c>
      <c r="M49" s="398"/>
      <c r="N49" s="21">
        <f>SUM(N48+N47)</f>
        <v>0</v>
      </c>
      <c r="O49" s="45">
        <f>SUM(O47:O48)</f>
        <v>0</v>
      </c>
    </row>
    <row r="50" ht="15">
      <c r="A50" s="136" t="str">
        <f>'FA Summary'!$A$60</f>
        <v>FORM REVISED 3/3/15</v>
      </c>
    </row>
    <row r="52" spans="13:15" ht="15">
      <c r="M52" s="81" t="s">
        <v>56</v>
      </c>
      <c r="N52" s="393">
        <f>SUM(N49:O49)</f>
        <v>0</v>
      </c>
      <c r="O52" s="393"/>
    </row>
  </sheetData>
  <sheetProtection password="EF61" sheet="1" formatColumns="0" selectLockedCells="1"/>
  <mergeCells count="76">
    <mergeCell ref="D20:E20"/>
    <mergeCell ref="D19:E19"/>
    <mergeCell ref="B15:C15"/>
    <mergeCell ref="D15:E15"/>
    <mergeCell ref="D18:E18"/>
    <mergeCell ref="B17:C17"/>
    <mergeCell ref="D17:E17"/>
    <mergeCell ref="B18:C18"/>
    <mergeCell ref="B20:C20"/>
    <mergeCell ref="B19:C19"/>
    <mergeCell ref="I16:J16"/>
    <mergeCell ref="C3:I4"/>
    <mergeCell ref="C5:J5"/>
    <mergeCell ref="B7:D7"/>
    <mergeCell ref="F16:H16"/>
    <mergeCell ref="B8:D8"/>
    <mergeCell ref="B16:E16"/>
    <mergeCell ref="L47:M47"/>
    <mergeCell ref="L49:M49"/>
    <mergeCell ref="L48:M48"/>
    <mergeCell ref="K9:L9"/>
    <mergeCell ref="L16:M16"/>
    <mergeCell ref="M4:N4"/>
    <mergeCell ref="L5:M6"/>
    <mergeCell ref="B31:C31"/>
    <mergeCell ref="D31:E31"/>
    <mergeCell ref="D32:E32"/>
    <mergeCell ref="B26:C26"/>
    <mergeCell ref="D28:E28"/>
    <mergeCell ref="B28:C28"/>
    <mergeCell ref="B21:C21"/>
    <mergeCell ref="B36:C36"/>
    <mergeCell ref="B34:C34"/>
    <mergeCell ref="D34:E34"/>
    <mergeCell ref="D24:E24"/>
    <mergeCell ref="B23:C23"/>
    <mergeCell ref="D22:E22"/>
    <mergeCell ref="D23:E23"/>
    <mergeCell ref="B32:C32"/>
    <mergeCell ref="D26:E26"/>
    <mergeCell ref="D41:E41"/>
    <mergeCell ref="B41:C41"/>
    <mergeCell ref="D37:E37"/>
    <mergeCell ref="D39:E39"/>
    <mergeCell ref="D38:E38"/>
    <mergeCell ref="D40:E40"/>
    <mergeCell ref="N52:O52"/>
    <mergeCell ref="B24:C24"/>
    <mergeCell ref="B22:C22"/>
    <mergeCell ref="B37:C37"/>
    <mergeCell ref="B38:C38"/>
    <mergeCell ref="B39:C39"/>
    <mergeCell ref="B40:C40"/>
    <mergeCell ref="B33:C33"/>
    <mergeCell ref="D33:E33"/>
    <mergeCell ref="B35:C35"/>
    <mergeCell ref="B45:C45"/>
    <mergeCell ref="D35:E35"/>
    <mergeCell ref="D36:E36"/>
    <mergeCell ref="D44:E44"/>
    <mergeCell ref="D45:E45"/>
    <mergeCell ref="B44:C44"/>
    <mergeCell ref="B42:C42"/>
    <mergeCell ref="D43:E43"/>
    <mergeCell ref="B43:C43"/>
    <mergeCell ref="D42:E42"/>
    <mergeCell ref="A1:O1"/>
    <mergeCell ref="B29:C29"/>
    <mergeCell ref="D29:E29"/>
    <mergeCell ref="B30:C30"/>
    <mergeCell ref="D30:E30"/>
    <mergeCell ref="B27:C27"/>
    <mergeCell ref="D27:E27"/>
    <mergeCell ref="D25:E25"/>
    <mergeCell ref="B25:C25"/>
    <mergeCell ref="D21:E21"/>
  </mergeCells>
  <dataValidations count="1">
    <dataValidation type="list" showInputMessage="1" showErrorMessage="1" prompt="Please select employee or add new individual " errorTitle="Invalid Employee" error="Employee not found. Please add new individual employee." sqref="B17:C45">
      <formula1>Prime_Labor</formula1>
    </dataValidation>
  </dataValidations>
  <printOptions horizontalCentered="1"/>
  <pageMargins left="0.27" right="0.25" top="0.25" bottom="0.44" header="0.3" footer="0"/>
  <pageSetup fitToHeight="1" fitToWidth="1" horizontalDpi="600" verticalDpi="600" orientation="landscape" scale="71" r:id="rId3"/>
  <headerFooter alignWithMargins="0">
    <oddFooter>&amp;R&amp;"Arial,Bold"&amp;12PRIME CONTRACTOR LABOR
</oddFooter>
  </headerFooter>
  <ignoredErrors>
    <ignoredError sqref="D17:E36 H17:I18 D42:E42 D43:E45" unlockedFormula="1"/>
  </ignoredErrors>
  <legacyDrawing r:id="rId2"/>
</worksheet>
</file>

<file path=xl/worksheets/sheet3.xml><?xml version="1.0" encoding="utf-8"?>
<worksheet xmlns="http://schemas.openxmlformats.org/spreadsheetml/2006/main" xmlns:r="http://schemas.openxmlformats.org/officeDocument/2006/relationships">
  <sheetPr codeName="Sheet8">
    <pageSetUpPr fitToPage="1"/>
  </sheetPr>
  <dimension ref="A1:HO54"/>
  <sheetViews>
    <sheetView showGridLines="0" showZeros="0" zoomScale="75" zoomScaleNormal="75" zoomScalePageLayoutView="0" workbookViewId="0" topLeftCell="A10">
      <selection activeCell="F18" sqref="F18"/>
    </sheetView>
  </sheetViews>
  <sheetFormatPr defaultColWidth="9.140625" defaultRowHeight="12.75"/>
  <cols>
    <col min="1" max="1" width="10.421875" style="1" customWidth="1"/>
    <col min="2" max="3" width="7.7109375" style="1" customWidth="1"/>
    <col min="4" max="4" width="13.00390625" style="1" customWidth="1"/>
    <col min="5" max="5" width="34.57421875" style="1" customWidth="1"/>
    <col min="6" max="6" width="10.421875" style="1" bestFit="1" customWidth="1"/>
    <col min="7" max="7" width="13.00390625" style="1" customWidth="1"/>
    <col min="8" max="8" width="13.28125" style="1" customWidth="1"/>
    <col min="9" max="10" width="9.7109375" style="1" customWidth="1"/>
    <col min="11" max="11" width="13.00390625" style="1" customWidth="1"/>
    <col min="12" max="12" width="13.7109375" style="1" customWidth="1"/>
    <col min="13" max="13" width="14.00390625" style="1" customWidth="1"/>
    <col min="14" max="14" width="13.00390625" style="1" customWidth="1"/>
    <col min="15" max="15" width="12.28125" style="1" customWidth="1"/>
    <col min="16" max="16" width="12.140625" style="1" customWidth="1"/>
    <col min="17" max="17" width="15.421875" style="1" customWidth="1"/>
    <col min="18" max="16384" width="9.140625" style="1" customWidth="1"/>
  </cols>
  <sheetData>
    <row r="1" spans="1:17" ht="28.5" customHeight="1">
      <c r="A1" s="421" t="s">
        <v>107</v>
      </c>
      <c r="B1" s="421"/>
      <c r="C1" s="421"/>
      <c r="D1" s="421"/>
      <c r="E1" s="421"/>
      <c r="F1" s="421"/>
      <c r="G1" s="421"/>
      <c r="H1" s="421"/>
      <c r="I1" s="421"/>
      <c r="J1" s="421"/>
      <c r="K1" s="421"/>
      <c r="L1" s="421"/>
      <c r="M1" s="421"/>
      <c r="N1" s="421"/>
      <c r="O1" s="421"/>
      <c r="P1" s="421"/>
      <c r="Q1" s="421"/>
    </row>
    <row r="2" spans="1:4" s="63" customFormat="1" ht="15.75">
      <c r="A2" s="50" t="s">
        <v>54</v>
      </c>
      <c r="C2" s="425">
        <f>'FA Summary'!$C$3</f>
        <v>0</v>
      </c>
      <c r="D2" s="404"/>
    </row>
    <row r="3" spans="2:11" s="63" customFormat="1" ht="9" customHeight="1">
      <c r="B3" s="5"/>
      <c r="C3" s="422">
        <f>'FA Summary'!$C$5</f>
        <v>0</v>
      </c>
      <c r="D3" s="420"/>
      <c r="E3" s="420"/>
      <c r="F3" s="420"/>
      <c r="G3" s="420"/>
      <c r="H3" s="420"/>
      <c r="I3" s="420"/>
      <c r="J3" s="420"/>
      <c r="K3" s="11"/>
    </row>
    <row r="4" spans="1:17" s="63" customFormat="1" ht="15.75">
      <c r="A4" s="34" t="s">
        <v>0</v>
      </c>
      <c r="B4" s="11"/>
      <c r="C4" s="420"/>
      <c r="D4" s="420"/>
      <c r="E4" s="420"/>
      <c r="F4" s="420"/>
      <c r="G4" s="420"/>
      <c r="H4" s="420"/>
      <c r="I4" s="420"/>
      <c r="J4" s="420"/>
      <c r="K4" s="305"/>
      <c r="L4" s="157"/>
      <c r="N4" s="367" t="s">
        <v>76</v>
      </c>
      <c r="O4" s="404"/>
      <c r="P4" s="414">
        <f>'FA Summary'!$K$5</f>
        <v>0</v>
      </c>
      <c r="Q4" s="414"/>
    </row>
    <row r="5" spans="1:16" s="63" customFormat="1" ht="15.75">
      <c r="A5" s="34" t="s">
        <v>1</v>
      </c>
      <c r="B5" s="11"/>
      <c r="C5" s="422">
        <f>'FA Summary'!$C$7</f>
        <v>0</v>
      </c>
      <c r="D5" s="420"/>
      <c r="E5" s="420"/>
      <c r="F5" s="420"/>
      <c r="G5" s="420"/>
      <c r="H5" s="420"/>
      <c r="I5" s="420"/>
      <c r="J5" s="420"/>
      <c r="K5" s="420"/>
      <c r="L5" s="157"/>
      <c r="M5" s="405"/>
      <c r="N5" s="405"/>
      <c r="O5" s="3"/>
      <c r="P5" s="3"/>
    </row>
    <row r="6" spans="2:16" s="63" customFormat="1" ht="9" customHeight="1">
      <c r="B6" s="3"/>
      <c r="C6" s="3"/>
      <c r="D6" s="3"/>
      <c r="E6" s="3"/>
      <c r="F6" s="3"/>
      <c r="G6" s="3"/>
      <c r="H6" s="3"/>
      <c r="I6" s="3"/>
      <c r="J6" s="3"/>
      <c r="K6" s="3"/>
      <c r="L6" s="3"/>
      <c r="M6" s="405"/>
      <c r="N6" s="405"/>
      <c r="O6" s="3"/>
      <c r="P6" s="3"/>
    </row>
    <row r="7" spans="1:16" s="63" customFormat="1" ht="15.75">
      <c r="A7" s="174"/>
      <c r="B7" s="408"/>
      <c r="C7" s="407"/>
      <c r="D7" s="407"/>
      <c r="E7" s="287"/>
      <c r="F7" s="287"/>
      <c r="G7" s="3"/>
      <c r="H7" s="3"/>
      <c r="I7" s="3"/>
      <c r="J7" s="3"/>
      <c r="K7" s="3"/>
      <c r="L7" s="3"/>
      <c r="M7" s="3"/>
      <c r="N7" s="3"/>
      <c r="O7" s="3"/>
      <c r="P7" s="3"/>
    </row>
    <row r="8" spans="1:17" s="63" customFormat="1" ht="15.75">
      <c r="A8" s="13" t="s">
        <v>94</v>
      </c>
      <c r="B8" s="374">
        <f>'FA Summary'!C9</f>
        <v>0</v>
      </c>
      <c r="C8" s="420"/>
      <c r="D8" s="420"/>
      <c r="G8" s="13" t="s">
        <v>93</v>
      </c>
      <c r="H8" s="289"/>
      <c r="I8" s="302">
        <f>'FA Summary'!$C$11</f>
        <v>0</v>
      </c>
      <c r="K8" s="14" t="s">
        <v>98</v>
      </c>
      <c r="L8" s="302">
        <f>'FA Summary'!$C$14</f>
        <v>0</v>
      </c>
      <c r="M8" s="307">
        <f>'FA Summary'!$K$11</f>
        <v>0</v>
      </c>
      <c r="N8" s="290"/>
      <c r="O8" s="12" t="s">
        <v>71</v>
      </c>
      <c r="P8" s="308">
        <f>'FA Summary'!$C$16</f>
        <v>0</v>
      </c>
      <c r="Q8" s="286"/>
    </row>
    <row r="9" spans="1:17" s="63" customFormat="1" ht="15.75">
      <c r="A9" s="13" t="s">
        <v>95</v>
      </c>
      <c r="B9" s="11"/>
      <c r="C9" s="211">
        <f>'FA Summary'!$H$9</f>
        <v>0</v>
      </c>
      <c r="D9" s="211"/>
      <c r="G9" s="13" t="s">
        <v>100</v>
      </c>
      <c r="H9" s="289"/>
      <c r="I9" s="302">
        <f>'FA Summary'!$C$12</f>
        <v>0</v>
      </c>
      <c r="K9" s="14" t="s">
        <v>101</v>
      </c>
      <c r="L9" s="423">
        <f>'FA Summary'!$C$15</f>
        <v>0</v>
      </c>
      <c r="M9" s="424"/>
      <c r="N9" s="290"/>
      <c r="O9" s="291"/>
      <c r="P9" s="286"/>
      <c r="Q9" s="286"/>
    </row>
    <row r="10" spans="2:16" s="63" customFormat="1" ht="9" customHeight="1">
      <c r="B10" s="8"/>
      <c r="C10" s="8"/>
      <c r="D10" s="8"/>
      <c r="E10" s="8"/>
      <c r="F10" s="8"/>
      <c r="G10" s="8"/>
      <c r="H10" s="8"/>
      <c r="I10" s="8"/>
      <c r="J10" s="8"/>
      <c r="K10" s="8"/>
      <c r="L10" s="8"/>
      <c r="M10" s="8"/>
      <c r="N10" s="8"/>
      <c r="O10" s="8"/>
      <c r="P10" s="8"/>
    </row>
    <row r="11" spans="2:16" s="63" customFormat="1" ht="9" customHeight="1">
      <c r="B11" s="8"/>
      <c r="C11" s="9"/>
      <c r="D11" s="8"/>
      <c r="E11" s="10"/>
      <c r="F11" s="10"/>
      <c r="G11" s="10"/>
      <c r="H11" s="10"/>
      <c r="I11" s="8"/>
      <c r="J11" s="8"/>
      <c r="K11" s="8"/>
      <c r="L11" s="8"/>
      <c r="M11" s="8"/>
      <c r="N11" s="8"/>
      <c r="O11" s="8"/>
      <c r="P11" s="8"/>
    </row>
    <row r="12" spans="1:17" s="63" customFormat="1" ht="15.75">
      <c r="A12" s="226" t="s">
        <v>45</v>
      </c>
      <c r="B12" s="226"/>
      <c r="C12" s="294"/>
      <c r="D12" s="294"/>
      <c r="E12" s="294"/>
      <c r="F12" s="294"/>
      <c r="G12" s="294"/>
      <c r="H12" s="294"/>
      <c r="I12" s="294"/>
      <c r="J12" s="294"/>
      <c r="L12" s="295"/>
      <c r="Q12" s="78"/>
    </row>
    <row r="13" spans="1:17" s="63" customFormat="1" ht="15.75">
      <c r="A13" s="427" t="s">
        <v>103</v>
      </c>
      <c r="B13" s="427"/>
      <c r="C13" s="427"/>
      <c r="D13" s="427"/>
      <c r="E13" s="427"/>
      <c r="F13" s="427"/>
      <c r="G13" s="427"/>
      <c r="H13" s="427"/>
      <c r="I13" s="427"/>
      <c r="J13" s="427"/>
      <c r="K13" s="427"/>
      <c r="L13" s="427"/>
      <c r="M13" s="427"/>
      <c r="N13" s="296"/>
      <c r="Q13" s="78"/>
    </row>
    <row r="14" spans="1:17" s="63" customFormat="1" ht="15.75">
      <c r="A14" s="428" t="s">
        <v>104</v>
      </c>
      <c r="B14" s="429"/>
      <c r="C14" s="429"/>
      <c r="D14" s="429"/>
      <c r="E14" s="429"/>
      <c r="F14" s="429"/>
      <c r="G14" s="429"/>
      <c r="H14" s="429"/>
      <c r="I14" s="429"/>
      <c r="J14" s="429"/>
      <c r="K14" s="429"/>
      <c r="L14" s="429"/>
      <c r="M14" s="429"/>
      <c r="N14" s="429"/>
      <c r="O14" s="429"/>
      <c r="P14" s="429"/>
      <c r="Q14" s="429"/>
    </row>
    <row r="15" spans="1:17" s="136" customFormat="1" ht="81.75" customHeight="1">
      <c r="A15" s="84" t="s">
        <v>46</v>
      </c>
      <c r="B15" s="412" t="s">
        <v>67</v>
      </c>
      <c r="C15" s="412"/>
      <c r="D15" s="426" t="s">
        <v>3</v>
      </c>
      <c r="E15" s="426"/>
      <c r="F15" s="29" t="s">
        <v>122</v>
      </c>
      <c r="G15" s="28" t="s">
        <v>49</v>
      </c>
      <c r="H15" s="28" t="s">
        <v>34</v>
      </c>
      <c r="I15" s="412" t="s">
        <v>82</v>
      </c>
      <c r="J15" s="412"/>
      <c r="K15" s="30" t="s">
        <v>33</v>
      </c>
      <c r="L15" s="28" t="s">
        <v>86</v>
      </c>
      <c r="M15" s="28" t="s">
        <v>79</v>
      </c>
      <c r="N15" s="28" t="s">
        <v>117</v>
      </c>
      <c r="O15" s="28" t="s">
        <v>26</v>
      </c>
      <c r="P15" s="28" t="s">
        <v>35</v>
      </c>
      <c r="Q15" s="281" t="s">
        <v>25</v>
      </c>
    </row>
    <row r="16" spans="1:223" s="90" customFormat="1" ht="14.25">
      <c r="A16" s="85"/>
      <c r="B16" s="419"/>
      <c r="C16" s="419"/>
      <c r="D16" s="419"/>
      <c r="E16" s="419"/>
      <c r="F16" s="86"/>
      <c r="G16" s="89"/>
      <c r="H16" s="89"/>
      <c r="I16" s="89"/>
      <c r="J16" s="89"/>
      <c r="K16" s="87"/>
      <c r="L16" s="88"/>
      <c r="M16" s="35"/>
      <c r="N16" s="88"/>
      <c r="O16" s="36"/>
      <c r="P16" s="35"/>
      <c r="Q16" s="41"/>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row>
    <row r="17" spans="1:18" s="2" customFormat="1" ht="14.25">
      <c r="A17" s="91"/>
      <c r="B17" s="92"/>
      <c r="C17" s="92"/>
      <c r="D17" s="92"/>
      <c r="E17" s="93"/>
      <c r="F17" s="93"/>
      <c r="G17" s="96"/>
      <c r="H17" s="96"/>
      <c r="I17" s="96"/>
      <c r="J17" s="96"/>
      <c r="K17" s="94"/>
      <c r="L17" s="95"/>
      <c r="M17" s="39"/>
      <c r="N17" s="95"/>
      <c r="O17" s="40"/>
      <c r="P17" s="39"/>
      <c r="Q17" s="177"/>
      <c r="R17" s="176"/>
    </row>
    <row r="18" spans="1:223" s="97" customFormat="1" ht="15.75" customHeight="1">
      <c r="A18" s="184"/>
      <c r="B18" s="415"/>
      <c r="C18" s="416"/>
      <c r="D18" s="417">
        <f ca="1">IF(ISNA(INDIRECT("'Prime Labor and Equipment'!"&amp;ADDRESS(MATCH(B18,'Prime Labor and Equipment'!$H$1:$H$11,0),7))),"",INDIRECT("'Prime Labor and Equipment'!"&amp;ADDRESS(MATCH(B18,'Prime Labor and Equipment'!$H$1:$H$8,0),7)))</f>
      </c>
      <c r="E18" s="418"/>
      <c r="F18" s="309"/>
      <c r="G18" s="185"/>
      <c r="H18" s="185"/>
      <c r="I18" s="202" t="b">
        <v>0</v>
      </c>
      <c r="J18" s="201">
        <f>IF(D18="","",IF(F18="","",IF($I18=TRUE,1,0.933)))</f>
      </c>
      <c r="K18" s="252">
        <f>IF($B18="","",VLOOKUP($B18,'Prime Labor and Equipment'!$H$5:$J$9,2,FALSE))</f>
      </c>
      <c r="L18" s="191">
        <f>IF($D18="","",IF(F18="","",ROUND($K18/176,2)))</f>
      </c>
      <c r="M18" s="192">
        <f>IF(D18="","",IF(F18="","",ROUND(K18*(0.15)/176,2)))</f>
      </c>
      <c r="N18" s="253">
        <f>IF($B18="","",VLOOKUP($B18,'Prime Labor and Equipment'!$H$5:$J$9,3,FALSE))</f>
      </c>
      <c r="O18" s="192">
        <f>IF(D18="","",IF(F18="","",ROUND($J18*(1.15*$K18/176)+$N18,2)))</f>
      </c>
      <c r="P18" s="192">
        <f>IF(D18="","",IF(F18="","",ROUND(K18*($J18/176)*0.5,2)))</f>
      </c>
      <c r="Q18" s="194">
        <f>IF(D18="","",IF(F18="","",(G18*O18)+(H18*P18)))</f>
      </c>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row>
    <row r="19" spans="1:17" ht="15.75" customHeight="1">
      <c r="A19" s="184"/>
      <c r="B19" s="415"/>
      <c r="C19" s="416"/>
      <c r="D19" s="417">
        <f ca="1">IF(ISNA(INDIRECT("'Prime Labor and Equipment'!"&amp;ADDRESS(MATCH(B19,'Prime Labor and Equipment'!$H$1:$H$11,0),7))),"",INDIRECT("'Prime Labor and Equipment'!"&amp;ADDRESS(MATCH(B19,'Prime Labor and Equipment'!$H$1:$H$8,0),7)))</f>
      </c>
      <c r="E19" s="418"/>
      <c r="F19" s="309"/>
      <c r="G19" s="185"/>
      <c r="H19" s="185"/>
      <c r="I19" s="202" t="b">
        <v>0</v>
      </c>
      <c r="J19" s="201">
        <f aca="true" t="shared" si="0" ref="J19:J50">IF(D19="","",IF(F19="","",IF($I19=TRUE,1,0.933)))</f>
      </c>
      <c r="K19" s="252">
        <f>IF($B19="","",VLOOKUP($B19,'Prime Labor and Equipment'!$H$5:$J$9,2,FALSE))</f>
      </c>
      <c r="L19" s="191">
        <f aca="true" t="shared" si="1" ref="L19:L50">IF($D19="","",IF(F19="","",ROUND($K19/176,2)))</f>
      </c>
      <c r="M19" s="192">
        <f aca="true" t="shared" si="2" ref="M19:M50">IF(D19="","",IF(F19="","",ROUND(K19*(0.15)/176,2)))</f>
      </c>
      <c r="N19" s="253">
        <f>IF($B19="","",VLOOKUP($B19,'Prime Labor and Equipment'!$H$5:$J$9,3,FALSE))</f>
      </c>
      <c r="O19" s="192">
        <f aca="true" t="shared" si="3" ref="O19:O50">IF(D19="","",IF(F19="","",ROUND($J19*(1.15*$K19/176)+$N19,2)))</f>
      </c>
      <c r="P19" s="192">
        <f aca="true" t="shared" si="4" ref="P19:P50">IF(D19="","",IF(F19="","",ROUND(K19*($J19/176)*0.5,2)))</f>
      </c>
      <c r="Q19" s="194">
        <f aca="true" t="shared" si="5" ref="Q19:Q50">IF(D19="","",IF(F19="","",(G19*O19)+(H19*P19)))</f>
      </c>
    </row>
    <row r="20" spans="1:17" ht="15.75" customHeight="1">
      <c r="A20" s="184"/>
      <c r="B20" s="415"/>
      <c r="C20" s="416"/>
      <c r="D20" s="417">
        <f ca="1">IF(ISNA(INDIRECT("'Prime Labor and Equipment'!"&amp;ADDRESS(MATCH(B20,'Prime Labor and Equipment'!$H$1:$H$11,0),7))),"",INDIRECT("'Prime Labor and Equipment'!"&amp;ADDRESS(MATCH(B20,'Prime Labor and Equipment'!$H$1:$H$8,0),7)))</f>
      </c>
      <c r="E20" s="418"/>
      <c r="F20" s="309"/>
      <c r="G20" s="185"/>
      <c r="H20" s="185"/>
      <c r="I20" s="202" t="b">
        <v>0</v>
      </c>
      <c r="J20" s="201">
        <f t="shared" si="0"/>
      </c>
      <c r="K20" s="252">
        <f>IF($B20="","",VLOOKUP($B20,'Prime Labor and Equipment'!$H$5:$J$9,2,FALSE))</f>
      </c>
      <c r="L20" s="191">
        <f t="shared" si="1"/>
      </c>
      <c r="M20" s="192">
        <f t="shared" si="2"/>
      </c>
      <c r="N20" s="253">
        <f>IF($B20="","",VLOOKUP($B20,'Prime Labor and Equipment'!$H$5:$J$9,3,FALSE))</f>
      </c>
      <c r="O20" s="192">
        <f t="shared" si="3"/>
      </c>
      <c r="P20" s="192">
        <f t="shared" si="4"/>
      </c>
      <c r="Q20" s="194">
        <f t="shared" si="5"/>
      </c>
    </row>
    <row r="21" spans="1:17" ht="15.75" customHeight="1">
      <c r="A21" s="184"/>
      <c r="B21" s="415"/>
      <c r="C21" s="416"/>
      <c r="D21" s="417">
        <f ca="1">IF(ISNA(INDIRECT("'Prime Labor and Equipment'!"&amp;ADDRESS(MATCH(B21,'Prime Labor and Equipment'!$H$1:$H$11,0),7))),"",INDIRECT("'Prime Labor and Equipment'!"&amp;ADDRESS(MATCH(B21,'Prime Labor and Equipment'!$H$1:$H$8,0),7)))</f>
      </c>
      <c r="E21" s="418"/>
      <c r="F21" s="309"/>
      <c r="G21" s="185"/>
      <c r="H21" s="185"/>
      <c r="I21" s="202" t="b">
        <v>0</v>
      </c>
      <c r="J21" s="201">
        <f t="shared" si="0"/>
      </c>
      <c r="K21" s="252">
        <f>IF($B21="","",VLOOKUP($B21,'Prime Labor and Equipment'!$H$5:$J$9,2,FALSE))</f>
      </c>
      <c r="L21" s="191">
        <f t="shared" si="1"/>
      </c>
      <c r="M21" s="192">
        <f t="shared" si="2"/>
      </c>
      <c r="N21" s="253">
        <f>IF($B21="","",VLOOKUP($B21,'Prime Labor and Equipment'!$H$5:$J$9,3,FALSE))</f>
      </c>
      <c r="O21" s="192">
        <f t="shared" si="3"/>
      </c>
      <c r="P21" s="192">
        <f t="shared" si="4"/>
      </c>
      <c r="Q21" s="194">
        <f t="shared" si="5"/>
      </c>
    </row>
    <row r="22" spans="1:17" ht="15.75" customHeight="1">
      <c r="A22" s="184"/>
      <c r="B22" s="415"/>
      <c r="C22" s="416"/>
      <c r="D22" s="417">
        <f ca="1">IF(ISNA(INDIRECT("'Prime Labor and Equipment'!"&amp;ADDRESS(MATCH(B22,'Prime Labor and Equipment'!$H$1:$H$11,0),7))),"",INDIRECT("'Prime Labor and Equipment'!"&amp;ADDRESS(MATCH(B22,'Prime Labor and Equipment'!$H$1:$H$8,0),7)))</f>
      </c>
      <c r="E22" s="418"/>
      <c r="F22" s="309"/>
      <c r="G22" s="185"/>
      <c r="H22" s="185"/>
      <c r="I22" s="202" t="b">
        <v>0</v>
      </c>
      <c r="J22" s="201">
        <f t="shared" si="0"/>
      </c>
      <c r="K22" s="252">
        <f>IF($B22="","",VLOOKUP($B22,'Prime Labor and Equipment'!$H$5:$J$9,2,FALSE))</f>
      </c>
      <c r="L22" s="191">
        <f t="shared" si="1"/>
      </c>
      <c r="M22" s="192">
        <f t="shared" si="2"/>
      </c>
      <c r="N22" s="253">
        <f>IF($B22="","",VLOOKUP($B22,'Prime Labor and Equipment'!$H$5:$J$9,3,FALSE))</f>
      </c>
      <c r="O22" s="192">
        <f t="shared" si="3"/>
      </c>
      <c r="P22" s="192">
        <f t="shared" si="4"/>
      </c>
      <c r="Q22" s="194">
        <f t="shared" si="5"/>
      </c>
    </row>
    <row r="23" spans="1:17" ht="15.75" customHeight="1">
      <c r="A23" s="184"/>
      <c r="B23" s="415"/>
      <c r="C23" s="416"/>
      <c r="D23" s="417">
        <f ca="1">IF(ISNA(INDIRECT("'Prime Labor and Equipment'!"&amp;ADDRESS(MATCH(B23,'Prime Labor and Equipment'!$H$1:$H$11,0),7))),"",INDIRECT("'Prime Labor and Equipment'!"&amp;ADDRESS(MATCH(B23,'Prime Labor and Equipment'!$H$1:$H$8,0),7)))</f>
      </c>
      <c r="E23" s="418"/>
      <c r="F23" s="309"/>
      <c r="G23" s="185"/>
      <c r="H23" s="185"/>
      <c r="I23" s="202" t="b">
        <v>0</v>
      </c>
      <c r="J23" s="201">
        <f t="shared" si="0"/>
      </c>
      <c r="K23" s="252">
        <f>IF($B23="","",VLOOKUP($B23,'Prime Labor and Equipment'!$H$5:$J$9,2,FALSE))</f>
      </c>
      <c r="L23" s="191">
        <f t="shared" si="1"/>
      </c>
      <c r="M23" s="192">
        <f t="shared" si="2"/>
      </c>
      <c r="N23" s="253">
        <f>IF($B23="","",VLOOKUP($B23,'Prime Labor and Equipment'!$H$5:$J$9,3,FALSE))</f>
      </c>
      <c r="O23" s="192">
        <f t="shared" si="3"/>
      </c>
      <c r="P23" s="192">
        <f t="shared" si="4"/>
      </c>
      <c r="Q23" s="194">
        <f t="shared" si="5"/>
      </c>
    </row>
    <row r="24" spans="1:17" ht="15.75" customHeight="1">
      <c r="A24" s="184"/>
      <c r="B24" s="415"/>
      <c r="C24" s="416"/>
      <c r="D24" s="417">
        <f ca="1">IF(ISNA(INDIRECT("'Prime Labor and Equipment'!"&amp;ADDRESS(MATCH(B24,'Prime Labor and Equipment'!$H$1:$H$11,0),7))),"",INDIRECT("'Prime Labor and Equipment'!"&amp;ADDRESS(MATCH(B24,'Prime Labor and Equipment'!$H$1:$H$8,0),7)))</f>
      </c>
      <c r="E24" s="418"/>
      <c r="F24" s="309"/>
      <c r="G24" s="185"/>
      <c r="H24" s="185"/>
      <c r="I24" s="202" t="b">
        <v>0</v>
      </c>
      <c r="J24" s="201">
        <f t="shared" si="0"/>
      </c>
      <c r="K24" s="252">
        <f>IF($B24="","",VLOOKUP($B24,'Prime Labor and Equipment'!$H$5:$J$9,2,FALSE))</f>
      </c>
      <c r="L24" s="191">
        <f t="shared" si="1"/>
      </c>
      <c r="M24" s="192">
        <f t="shared" si="2"/>
      </c>
      <c r="N24" s="253">
        <f>IF($B24="","",VLOOKUP($B24,'Prime Labor and Equipment'!$H$5:$J$9,3,FALSE))</f>
      </c>
      <c r="O24" s="192">
        <f t="shared" si="3"/>
      </c>
      <c r="P24" s="192">
        <f t="shared" si="4"/>
      </c>
      <c r="Q24" s="194">
        <f t="shared" si="5"/>
      </c>
    </row>
    <row r="25" spans="1:17" ht="15.75" customHeight="1">
      <c r="A25" s="184"/>
      <c r="B25" s="415"/>
      <c r="C25" s="416"/>
      <c r="D25" s="417">
        <f ca="1">IF(ISNA(INDIRECT("'Prime Labor and Equipment'!"&amp;ADDRESS(MATCH(B25,'Prime Labor and Equipment'!$H$1:$H$11,0),7))),"",INDIRECT("'Prime Labor and Equipment'!"&amp;ADDRESS(MATCH(B25,'Prime Labor and Equipment'!$H$1:$H$8,0),7)))</f>
      </c>
      <c r="E25" s="418"/>
      <c r="F25" s="309"/>
      <c r="G25" s="185"/>
      <c r="H25" s="185"/>
      <c r="I25" s="202" t="b">
        <v>0</v>
      </c>
      <c r="J25" s="201">
        <f t="shared" si="0"/>
      </c>
      <c r="K25" s="252">
        <f>IF($B25="","",VLOOKUP($B25,'Prime Labor and Equipment'!$H$5:$J$9,2,FALSE))</f>
      </c>
      <c r="L25" s="191">
        <f t="shared" si="1"/>
      </c>
      <c r="M25" s="192">
        <f t="shared" si="2"/>
      </c>
      <c r="N25" s="253">
        <f>IF($B25="","",VLOOKUP($B25,'Prime Labor and Equipment'!$H$5:$J$9,3,FALSE))</f>
      </c>
      <c r="O25" s="192">
        <f t="shared" si="3"/>
      </c>
      <c r="P25" s="192">
        <f t="shared" si="4"/>
      </c>
      <c r="Q25" s="194">
        <f t="shared" si="5"/>
      </c>
    </row>
    <row r="26" spans="1:17" ht="15.75" customHeight="1">
      <c r="A26" s="184"/>
      <c r="B26" s="415"/>
      <c r="C26" s="416"/>
      <c r="D26" s="417">
        <f ca="1">IF(ISNA(INDIRECT("'Prime Labor and Equipment'!"&amp;ADDRESS(MATCH(B26,'Prime Labor and Equipment'!$H$1:$H$11,0),7))),"",INDIRECT("'Prime Labor and Equipment'!"&amp;ADDRESS(MATCH(B26,'Prime Labor and Equipment'!$H$1:$H$8,0),7)))</f>
      </c>
      <c r="E26" s="418"/>
      <c r="F26" s="309"/>
      <c r="G26" s="185"/>
      <c r="H26" s="185"/>
      <c r="I26" s="202" t="b">
        <v>0</v>
      </c>
      <c r="J26" s="201">
        <f t="shared" si="0"/>
      </c>
      <c r="K26" s="252">
        <f>IF($B26="","",VLOOKUP($B26,'Prime Labor and Equipment'!$H$5:$J$9,2,FALSE))</f>
      </c>
      <c r="L26" s="191">
        <f t="shared" si="1"/>
      </c>
      <c r="M26" s="192">
        <f t="shared" si="2"/>
      </c>
      <c r="N26" s="253">
        <f>IF($B26="","",VLOOKUP($B26,'Prime Labor and Equipment'!$H$5:$J$9,3,FALSE))</f>
      </c>
      <c r="O26" s="192">
        <f t="shared" si="3"/>
      </c>
      <c r="P26" s="192">
        <f t="shared" si="4"/>
      </c>
      <c r="Q26" s="194">
        <f t="shared" si="5"/>
      </c>
    </row>
    <row r="27" spans="1:17" ht="15.75" customHeight="1">
      <c r="A27" s="184"/>
      <c r="B27" s="415"/>
      <c r="C27" s="416"/>
      <c r="D27" s="417">
        <f ca="1">IF(ISNA(INDIRECT("'Prime Labor and Equipment'!"&amp;ADDRESS(MATCH(B27,'Prime Labor and Equipment'!$H$1:$H$11,0),7))),"",INDIRECT("'Prime Labor and Equipment'!"&amp;ADDRESS(MATCH(B27,'Prime Labor and Equipment'!$H$1:$H$8,0),7)))</f>
      </c>
      <c r="E27" s="418"/>
      <c r="F27" s="309"/>
      <c r="G27" s="185"/>
      <c r="H27" s="185"/>
      <c r="I27" s="202" t="b">
        <v>0</v>
      </c>
      <c r="J27" s="201">
        <f t="shared" si="0"/>
      </c>
      <c r="K27" s="252">
        <f>IF($B27="","",VLOOKUP($B27,'Prime Labor and Equipment'!$H$5:$J$9,2,FALSE))</f>
      </c>
      <c r="L27" s="191">
        <f t="shared" si="1"/>
      </c>
      <c r="M27" s="192">
        <f t="shared" si="2"/>
      </c>
      <c r="N27" s="253">
        <f>IF($B27="","",VLOOKUP($B27,'Prime Labor and Equipment'!$H$5:$J$9,3,FALSE))</f>
      </c>
      <c r="O27" s="192">
        <f t="shared" si="3"/>
      </c>
      <c r="P27" s="192">
        <f t="shared" si="4"/>
      </c>
      <c r="Q27" s="194">
        <f t="shared" si="5"/>
      </c>
    </row>
    <row r="28" spans="1:17" ht="15.75" customHeight="1">
      <c r="A28" s="184"/>
      <c r="B28" s="415"/>
      <c r="C28" s="416"/>
      <c r="D28" s="417">
        <f ca="1">IF(ISNA(INDIRECT("'Prime Labor and Equipment'!"&amp;ADDRESS(MATCH(B28,'Prime Labor and Equipment'!$H$1:$H$11,0),7))),"",INDIRECT("'Prime Labor and Equipment'!"&amp;ADDRESS(MATCH(B28,'Prime Labor and Equipment'!$H$1:$H$8,0),7)))</f>
      </c>
      <c r="E28" s="418"/>
      <c r="F28" s="309"/>
      <c r="G28" s="185"/>
      <c r="H28" s="185"/>
      <c r="I28" s="202" t="b">
        <v>0</v>
      </c>
      <c r="J28" s="201">
        <f t="shared" si="0"/>
      </c>
      <c r="K28" s="252">
        <f>IF($B28="","",VLOOKUP($B28,'Prime Labor and Equipment'!$H$5:$J$9,2,FALSE))</f>
      </c>
      <c r="L28" s="191">
        <f t="shared" si="1"/>
      </c>
      <c r="M28" s="192">
        <f t="shared" si="2"/>
      </c>
      <c r="N28" s="253">
        <f>IF($B28="","",VLOOKUP($B28,'Prime Labor and Equipment'!$H$5:$J$9,3,FALSE))</f>
      </c>
      <c r="O28" s="192">
        <f t="shared" si="3"/>
      </c>
      <c r="P28" s="192">
        <f t="shared" si="4"/>
      </c>
      <c r="Q28" s="194">
        <f t="shared" si="5"/>
      </c>
    </row>
    <row r="29" spans="1:17" ht="15.75" customHeight="1">
      <c r="A29" s="184"/>
      <c r="B29" s="415"/>
      <c r="C29" s="416"/>
      <c r="D29" s="417">
        <f ca="1">IF(ISNA(INDIRECT("'Prime Labor and Equipment'!"&amp;ADDRESS(MATCH(B29,'Prime Labor and Equipment'!$H$1:$H$11,0),7))),"",INDIRECT("'Prime Labor and Equipment'!"&amp;ADDRESS(MATCH(B29,'Prime Labor and Equipment'!$H$1:$H$8,0),7)))</f>
      </c>
      <c r="E29" s="418"/>
      <c r="F29" s="309"/>
      <c r="G29" s="185"/>
      <c r="H29" s="185"/>
      <c r="I29" s="202" t="b">
        <v>0</v>
      </c>
      <c r="J29" s="201">
        <f t="shared" si="0"/>
      </c>
      <c r="K29" s="252">
        <f>IF($B29="","",VLOOKUP($B29,'Prime Labor and Equipment'!$H$5:$J$9,2,FALSE))</f>
      </c>
      <c r="L29" s="191">
        <f t="shared" si="1"/>
      </c>
      <c r="M29" s="192">
        <f t="shared" si="2"/>
      </c>
      <c r="N29" s="253">
        <f>IF($B29="","",VLOOKUP($B29,'Prime Labor and Equipment'!$H$5:$J$9,3,FALSE))</f>
      </c>
      <c r="O29" s="192">
        <f t="shared" si="3"/>
      </c>
      <c r="P29" s="192">
        <f t="shared" si="4"/>
      </c>
      <c r="Q29" s="194">
        <f t="shared" si="5"/>
      </c>
    </row>
    <row r="30" spans="1:17" ht="15.75" customHeight="1">
      <c r="A30" s="184"/>
      <c r="B30" s="415"/>
      <c r="C30" s="416"/>
      <c r="D30" s="417">
        <f ca="1">IF(ISNA(INDIRECT("'Prime Labor and Equipment'!"&amp;ADDRESS(MATCH(B30,'Prime Labor and Equipment'!$H$1:$H$11,0),7))),"",INDIRECT("'Prime Labor and Equipment'!"&amp;ADDRESS(MATCH(B30,'Prime Labor and Equipment'!$H$1:$H$8,0),7)))</f>
      </c>
      <c r="E30" s="418"/>
      <c r="F30" s="309"/>
      <c r="G30" s="185"/>
      <c r="H30" s="185"/>
      <c r="I30" s="202" t="b">
        <v>0</v>
      </c>
      <c r="J30" s="201">
        <f t="shared" si="0"/>
      </c>
      <c r="K30" s="252">
        <f>IF($B30="","",VLOOKUP($B30,'Prime Labor and Equipment'!$H$5:$J$9,2,FALSE))</f>
      </c>
      <c r="L30" s="191">
        <f t="shared" si="1"/>
      </c>
      <c r="M30" s="192">
        <f t="shared" si="2"/>
      </c>
      <c r="N30" s="253">
        <f>IF($B30="","",VLOOKUP($B30,'Prime Labor and Equipment'!$H$5:$J$9,3,FALSE))</f>
      </c>
      <c r="O30" s="192">
        <f t="shared" si="3"/>
      </c>
      <c r="P30" s="192">
        <f t="shared" si="4"/>
      </c>
      <c r="Q30" s="194">
        <f t="shared" si="5"/>
      </c>
    </row>
    <row r="31" spans="1:17" ht="15.75" customHeight="1">
      <c r="A31" s="184"/>
      <c r="B31" s="415"/>
      <c r="C31" s="416"/>
      <c r="D31" s="417">
        <f ca="1">IF(ISNA(INDIRECT("'Prime Labor and Equipment'!"&amp;ADDRESS(MATCH(B31,'Prime Labor and Equipment'!$H$1:$H$11,0),7))),"",INDIRECT("'Prime Labor and Equipment'!"&amp;ADDRESS(MATCH(B31,'Prime Labor and Equipment'!$H$1:$H$8,0),7)))</f>
      </c>
      <c r="E31" s="418"/>
      <c r="F31" s="309"/>
      <c r="G31" s="185"/>
      <c r="H31" s="185"/>
      <c r="I31" s="202" t="b">
        <v>0</v>
      </c>
      <c r="J31" s="201">
        <f t="shared" si="0"/>
      </c>
      <c r="K31" s="252">
        <f>IF($B31="","",VLOOKUP($B31,'Prime Labor and Equipment'!$H$5:$J$9,2,FALSE))</f>
      </c>
      <c r="L31" s="191">
        <f t="shared" si="1"/>
      </c>
      <c r="M31" s="192">
        <f t="shared" si="2"/>
      </c>
      <c r="N31" s="253">
        <f>IF($B31="","",VLOOKUP($B31,'Prime Labor and Equipment'!$H$5:$J$9,3,FALSE))</f>
      </c>
      <c r="O31" s="192">
        <f t="shared" si="3"/>
      </c>
      <c r="P31" s="192">
        <f t="shared" si="4"/>
      </c>
      <c r="Q31" s="194">
        <f t="shared" si="5"/>
      </c>
    </row>
    <row r="32" spans="1:17" ht="15.75" customHeight="1">
      <c r="A32" s="184"/>
      <c r="B32" s="415"/>
      <c r="C32" s="416"/>
      <c r="D32" s="417">
        <f ca="1">IF(ISNA(INDIRECT("'Prime Labor and Equipment'!"&amp;ADDRESS(MATCH(B32,'Prime Labor and Equipment'!$H$1:$H$11,0),7))),"",INDIRECT("'Prime Labor and Equipment'!"&amp;ADDRESS(MATCH(B32,'Prime Labor and Equipment'!$H$1:$H$8,0),7)))</f>
      </c>
      <c r="E32" s="418"/>
      <c r="F32" s="309"/>
      <c r="G32" s="185"/>
      <c r="H32" s="185"/>
      <c r="I32" s="202" t="b">
        <v>0</v>
      </c>
      <c r="J32" s="201">
        <f t="shared" si="0"/>
      </c>
      <c r="K32" s="252">
        <f>IF($B32="","",VLOOKUP($B32,'Prime Labor and Equipment'!$H$5:$J$9,2,FALSE))</f>
      </c>
      <c r="L32" s="191">
        <f t="shared" si="1"/>
      </c>
      <c r="M32" s="192">
        <f t="shared" si="2"/>
      </c>
      <c r="N32" s="253">
        <f>IF($B32="","",VLOOKUP($B32,'Prime Labor and Equipment'!$H$5:$J$9,3,FALSE))</f>
      </c>
      <c r="O32" s="192">
        <f t="shared" si="3"/>
      </c>
      <c r="P32" s="192">
        <f t="shared" si="4"/>
      </c>
      <c r="Q32" s="194">
        <f t="shared" si="5"/>
      </c>
    </row>
    <row r="33" spans="1:17" ht="15.75" customHeight="1">
      <c r="A33" s="184"/>
      <c r="B33" s="415"/>
      <c r="C33" s="416"/>
      <c r="D33" s="417">
        <f ca="1">IF(ISNA(INDIRECT("'Prime Labor and Equipment'!"&amp;ADDRESS(MATCH(B33,'Prime Labor and Equipment'!$H$1:$H$11,0),7))),"",INDIRECT("'Prime Labor and Equipment'!"&amp;ADDRESS(MATCH(B33,'Prime Labor and Equipment'!$H$1:$H$8,0),7)))</f>
      </c>
      <c r="E33" s="418"/>
      <c r="F33" s="309"/>
      <c r="G33" s="185"/>
      <c r="H33" s="185"/>
      <c r="I33" s="202" t="b">
        <v>0</v>
      </c>
      <c r="J33" s="201">
        <f t="shared" si="0"/>
      </c>
      <c r="K33" s="252">
        <f>IF($B33="","",VLOOKUP($B33,'Prime Labor and Equipment'!$H$5:$J$9,2,FALSE))</f>
      </c>
      <c r="L33" s="191">
        <f t="shared" si="1"/>
      </c>
      <c r="M33" s="192">
        <f t="shared" si="2"/>
      </c>
      <c r="N33" s="253">
        <f>IF($B33="","",VLOOKUP($B33,'Prime Labor and Equipment'!$H$5:$J$9,3,FALSE))</f>
      </c>
      <c r="O33" s="192">
        <f t="shared" si="3"/>
      </c>
      <c r="P33" s="192">
        <f t="shared" si="4"/>
      </c>
      <c r="Q33" s="194">
        <f t="shared" si="5"/>
      </c>
    </row>
    <row r="34" spans="1:17" ht="15.75" customHeight="1">
      <c r="A34" s="184"/>
      <c r="B34" s="415"/>
      <c r="C34" s="416"/>
      <c r="D34" s="417">
        <f ca="1">IF(ISNA(INDIRECT("'Prime Labor and Equipment'!"&amp;ADDRESS(MATCH(B34,'Prime Labor and Equipment'!$H$1:$H$11,0),7))),"",INDIRECT("'Prime Labor and Equipment'!"&amp;ADDRESS(MATCH(B34,'Prime Labor and Equipment'!$H$1:$H$8,0),7)))</f>
      </c>
      <c r="E34" s="418"/>
      <c r="F34" s="309"/>
      <c r="G34" s="185"/>
      <c r="H34" s="185"/>
      <c r="I34" s="202" t="b">
        <v>0</v>
      </c>
      <c r="J34" s="201">
        <f t="shared" si="0"/>
      </c>
      <c r="K34" s="252">
        <f>IF($B34="","",VLOOKUP($B34,'Prime Labor and Equipment'!$H$5:$J$9,2,FALSE))</f>
      </c>
      <c r="L34" s="191">
        <f t="shared" si="1"/>
      </c>
      <c r="M34" s="192">
        <f t="shared" si="2"/>
      </c>
      <c r="N34" s="253">
        <f>IF($B34="","",VLOOKUP($B34,'Prime Labor and Equipment'!$H$5:$J$9,3,FALSE))</f>
      </c>
      <c r="O34" s="192">
        <f t="shared" si="3"/>
      </c>
      <c r="P34" s="192">
        <f t="shared" si="4"/>
      </c>
      <c r="Q34" s="194">
        <f t="shared" si="5"/>
      </c>
    </row>
    <row r="35" spans="1:17" ht="15.75" customHeight="1">
      <c r="A35" s="184"/>
      <c r="B35" s="415"/>
      <c r="C35" s="416"/>
      <c r="D35" s="417">
        <f ca="1">IF(ISNA(INDIRECT("'Prime Labor and Equipment'!"&amp;ADDRESS(MATCH(B35,'Prime Labor and Equipment'!$H$1:$H$11,0),7))),"",INDIRECT("'Prime Labor and Equipment'!"&amp;ADDRESS(MATCH(B35,'Prime Labor and Equipment'!$H$1:$H$8,0),7)))</f>
      </c>
      <c r="E35" s="418"/>
      <c r="F35" s="309"/>
      <c r="G35" s="185"/>
      <c r="H35" s="185"/>
      <c r="I35" s="202" t="b">
        <v>0</v>
      </c>
      <c r="J35" s="201">
        <f t="shared" si="0"/>
      </c>
      <c r="K35" s="252">
        <f>IF($B35="","",VLOOKUP($B35,'Prime Labor and Equipment'!$H$5:$J$9,2,FALSE))</f>
      </c>
      <c r="L35" s="191">
        <f t="shared" si="1"/>
      </c>
      <c r="M35" s="192">
        <f t="shared" si="2"/>
      </c>
      <c r="N35" s="253">
        <f>IF($B35="","",VLOOKUP($B35,'Prime Labor and Equipment'!$H$5:$J$9,3,FALSE))</f>
      </c>
      <c r="O35" s="192">
        <f t="shared" si="3"/>
      </c>
      <c r="P35" s="192">
        <f t="shared" si="4"/>
      </c>
      <c r="Q35" s="194">
        <f t="shared" si="5"/>
      </c>
    </row>
    <row r="36" spans="1:17" ht="15.75" customHeight="1">
      <c r="A36" s="184"/>
      <c r="B36" s="415"/>
      <c r="C36" s="416"/>
      <c r="D36" s="417">
        <f ca="1">IF(ISNA(INDIRECT("'Prime Labor and Equipment'!"&amp;ADDRESS(MATCH(B36,'Prime Labor and Equipment'!$H$1:$H$11,0),7))),"",INDIRECT("'Prime Labor and Equipment'!"&amp;ADDRESS(MATCH(B36,'Prime Labor and Equipment'!$H$1:$H$8,0),7)))</f>
      </c>
      <c r="E36" s="418"/>
      <c r="F36" s="309"/>
      <c r="G36" s="185"/>
      <c r="H36" s="185"/>
      <c r="I36" s="202" t="b">
        <v>0</v>
      </c>
      <c r="J36" s="201">
        <f t="shared" si="0"/>
      </c>
      <c r="K36" s="252">
        <f>IF($B36="","",VLOOKUP($B36,'Prime Labor and Equipment'!$H$5:$J$9,2,FALSE))</f>
      </c>
      <c r="L36" s="191">
        <f t="shared" si="1"/>
      </c>
      <c r="M36" s="192">
        <f t="shared" si="2"/>
      </c>
      <c r="N36" s="253">
        <f>IF($B36="","",VLOOKUP($B36,'Prime Labor and Equipment'!$H$5:$J$9,3,FALSE))</f>
      </c>
      <c r="O36" s="192">
        <f t="shared" si="3"/>
      </c>
      <c r="P36" s="192">
        <f t="shared" si="4"/>
      </c>
      <c r="Q36" s="194">
        <f t="shared" si="5"/>
      </c>
    </row>
    <row r="37" spans="1:17" ht="15.75" customHeight="1">
      <c r="A37" s="184"/>
      <c r="B37" s="415"/>
      <c r="C37" s="416"/>
      <c r="D37" s="417">
        <f ca="1">IF(ISNA(INDIRECT("'Prime Labor and Equipment'!"&amp;ADDRESS(MATCH(B37,'Prime Labor and Equipment'!$H$1:$H$11,0),7))),"",INDIRECT("'Prime Labor and Equipment'!"&amp;ADDRESS(MATCH(B37,'Prime Labor and Equipment'!$H$1:$H$8,0),7)))</f>
      </c>
      <c r="E37" s="418"/>
      <c r="F37" s="309"/>
      <c r="G37" s="185"/>
      <c r="H37" s="185"/>
      <c r="I37" s="202" t="b">
        <v>0</v>
      </c>
      <c r="J37" s="201">
        <f t="shared" si="0"/>
      </c>
      <c r="K37" s="252">
        <f>IF($B37="","",VLOOKUP($B37,'Prime Labor and Equipment'!$H$5:$J$9,2,FALSE))</f>
      </c>
      <c r="L37" s="191">
        <f t="shared" si="1"/>
      </c>
      <c r="M37" s="192">
        <f t="shared" si="2"/>
      </c>
      <c r="N37" s="253">
        <f>IF($B37="","",VLOOKUP($B37,'Prime Labor and Equipment'!$H$5:$J$9,3,FALSE))</f>
      </c>
      <c r="O37" s="192">
        <f t="shared" si="3"/>
      </c>
      <c r="P37" s="192">
        <f t="shared" si="4"/>
      </c>
      <c r="Q37" s="194">
        <f t="shared" si="5"/>
      </c>
    </row>
    <row r="38" spans="1:17" ht="15.75" customHeight="1">
      <c r="A38" s="184"/>
      <c r="B38" s="415"/>
      <c r="C38" s="416"/>
      <c r="D38" s="417">
        <f ca="1">IF(ISNA(INDIRECT("'Prime Labor and Equipment'!"&amp;ADDRESS(MATCH(B38,'Prime Labor and Equipment'!$H$1:$H$11,0),7))),"",INDIRECT("'Prime Labor and Equipment'!"&amp;ADDRESS(MATCH(B38,'Prime Labor and Equipment'!$H$1:$H$8,0),7)))</f>
      </c>
      <c r="E38" s="418"/>
      <c r="F38" s="309"/>
      <c r="G38" s="185"/>
      <c r="H38" s="185"/>
      <c r="I38" s="202" t="b">
        <v>0</v>
      </c>
      <c r="J38" s="201">
        <f t="shared" si="0"/>
      </c>
      <c r="K38" s="252">
        <f>IF($B38="","",VLOOKUP($B38,'Prime Labor and Equipment'!$H$5:$J$9,2,FALSE))</f>
      </c>
      <c r="L38" s="191">
        <f t="shared" si="1"/>
      </c>
      <c r="M38" s="192">
        <f t="shared" si="2"/>
      </c>
      <c r="N38" s="253">
        <f>IF($B38="","",VLOOKUP($B38,'Prime Labor and Equipment'!$H$5:$J$9,3,FALSE))</f>
      </c>
      <c r="O38" s="192">
        <f t="shared" si="3"/>
      </c>
      <c r="P38" s="192">
        <f t="shared" si="4"/>
      </c>
      <c r="Q38" s="194">
        <f t="shared" si="5"/>
      </c>
    </row>
    <row r="39" spans="1:17" ht="15.75" customHeight="1">
      <c r="A39" s="184"/>
      <c r="B39" s="415"/>
      <c r="C39" s="416"/>
      <c r="D39" s="417">
        <f ca="1">IF(ISNA(INDIRECT("'Prime Labor and Equipment'!"&amp;ADDRESS(MATCH(B39,'Prime Labor and Equipment'!$H$1:$H$11,0),7))),"",INDIRECT("'Prime Labor and Equipment'!"&amp;ADDRESS(MATCH(B39,'Prime Labor and Equipment'!$H$1:$H$8,0),7)))</f>
      </c>
      <c r="E39" s="418"/>
      <c r="F39" s="309"/>
      <c r="G39" s="185"/>
      <c r="H39" s="185"/>
      <c r="I39" s="202" t="b">
        <v>0</v>
      </c>
      <c r="J39" s="201">
        <f t="shared" si="0"/>
      </c>
      <c r="K39" s="252">
        <f>IF($B39="","",VLOOKUP($B39,'Prime Labor and Equipment'!$H$5:$J$9,2,FALSE))</f>
      </c>
      <c r="L39" s="191">
        <f t="shared" si="1"/>
      </c>
      <c r="M39" s="192">
        <f t="shared" si="2"/>
      </c>
      <c r="N39" s="253">
        <f>IF($B39="","",VLOOKUP($B39,'Prime Labor and Equipment'!$H$5:$J$9,3,FALSE))</f>
      </c>
      <c r="O39" s="192">
        <f t="shared" si="3"/>
      </c>
      <c r="P39" s="192">
        <f t="shared" si="4"/>
      </c>
      <c r="Q39" s="194">
        <f t="shared" si="5"/>
      </c>
    </row>
    <row r="40" spans="1:17" ht="15.75" customHeight="1">
      <c r="A40" s="184"/>
      <c r="B40" s="415"/>
      <c r="C40" s="416"/>
      <c r="D40" s="417">
        <f ca="1">IF(ISNA(INDIRECT("'Prime Labor and Equipment'!"&amp;ADDRESS(MATCH(B40,'Prime Labor and Equipment'!$H$1:$H$11,0),7))),"",INDIRECT("'Prime Labor and Equipment'!"&amp;ADDRESS(MATCH(B40,'Prime Labor and Equipment'!$H$1:$H$8,0),7)))</f>
      </c>
      <c r="E40" s="418"/>
      <c r="F40" s="309"/>
      <c r="G40" s="185"/>
      <c r="H40" s="185"/>
      <c r="I40" s="202" t="b">
        <v>0</v>
      </c>
      <c r="J40" s="201">
        <f t="shared" si="0"/>
      </c>
      <c r="K40" s="252">
        <f>IF($B40="","",VLOOKUP($B40,'Prime Labor and Equipment'!$H$5:$J$9,2,FALSE))</f>
      </c>
      <c r="L40" s="191">
        <f t="shared" si="1"/>
      </c>
      <c r="M40" s="192">
        <f t="shared" si="2"/>
      </c>
      <c r="N40" s="253">
        <f>IF($B40="","",VLOOKUP($B40,'Prime Labor and Equipment'!$H$5:$J$9,3,FALSE))</f>
      </c>
      <c r="O40" s="192">
        <f t="shared" si="3"/>
      </c>
      <c r="P40" s="192">
        <f t="shared" si="4"/>
      </c>
      <c r="Q40" s="194">
        <f t="shared" si="5"/>
      </c>
    </row>
    <row r="41" spans="1:17" ht="15.75" customHeight="1">
      <c r="A41" s="184"/>
      <c r="B41" s="415"/>
      <c r="C41" s="416"/>
      <c r="D41" s="417">
        <f ca="1">IF(ISNA(INDIRECT("'Prime Labor and Equipment'!"&amp;ADDRESS(MATCH(B41,'Prime Labor and Equipment'!$H$1:$H$11,0),7))),"",INDIRECT("'Prime Labor and Equipment'!"&amp;ADDRESS(MATCH(B41,'Prime Labor and Equipment'!$H$1:$H$8,0),7)))</f>
      </c>
      <c r="E41" s="418"/>
      <c r="F41" s="309"/>
      <c r="G41" s="185"/>
      <c r="H41" s="185"/>
      <c r="I41" s="202" t="b">
        <v>0</v>
      </c>
      <c r="J41" s="201">
        <f t="shared" si="0"/>
      </c>
      <c r="K41" s="252">
        <f>IF($B41="","",VLOOKUP($B41,'Prime Labor and Equipment'!$H$5:$J$9,2,FALSE))</f>
      </c>
      <c r="L41" s="191">
        <f t="shared" si="1"/>
      </c>
      <c r="M41" s="192">
        <f t="shared" si="2"/>
      </c>
      <c r="N41" s="253">
        <f>IF($B41="","",VLOOKUP($B41,'Prime Labor and Equipment'!$H$5:$J$9,3,FALSE))</f>
      </c>
      <c r="O41" s="192">
        <f t="shared" si="3"/>
      </c>
      <c r="P41" s="192">
        <f t="shared" si="4"/>
      </c>
      <c r="Q41" s="194">
        <f t="shared" si="5"/>
      </c>
    </row>
    <row r="42" spans="1:17" ht="15.75" customHeight="1">
      <c r="A42" s="184"/>
      <c r="B42" s="415"/>
      <c r="C42" s="416"/>
      <c r="D42" s="417">
        <f ca="1">IF(ISNA(INDIRECT("'Prime Labor and Equipment'!"&amp;ADDRESS(MATCH(B42,'Prime Labor and Equipment'!$H$1:$H$11,0),7))),"",INDIRECT("'Prime Labor and Equipment'!"&amp;ADDRESS(MATCH(B42,'Prime Labor and Equipment'!$H$1:$H$8,0),7)))</f>
      </c>
      <c r="E42" s="418"/>
      <c r="F42" s="309"/>
      <c r="G42" s="185"/>
      <c r="H42" s="185"/>
      <c r="I42" s="202" t="b">
        <v>0</v>
      </c>
      <c r="J42" s="201">
        <f t="shared" si="0"/>
      </c>
      <c r="K42" s="252">
        <f>IF($B42="","",VLOOKUP($B42,'Prime Labor and Equipment'!$H$5:$J$9,2,FALSE))</f>
      </c>
      <c r="L42" s="191">
        <f t="shared" si="1"/>
      </c>
      <c r="M42" s="192">
        <f t="shared" si="2"/>
      </c>
      <c r="N42" s="253">
        <f>IF($B42="","",VLOOKUP($B42,'Prime Labor and Equipment'!$H$5:$J$9,3,FALSE))</f>
      </c>
      <c r="O42" s="192">
        <f t="shared" si="3"/>
      </c>
      <c r="P42" s="192">
        <f t="shared" si="4"/>
      </c>
      <c r="Q42" s="194">
        <f t="shared" si="5"/>
      </c>
    </row>
    <row r="43" spans="1:17" ht="15.75" customHeight="1">
      <c r="A43" s="184"/>
      <c r="B43" s="415"/>
      <c r="C43" s="416"/>
      <c r="D43" s="417">
        <f ca="1">IF(ISNA(INDIRECT("'Prime Labor and Equipment'!"&amp;ADDRESS(MATCH(B43,'Prime Labor and Equipment'!$H$1:$H$11,0),7))),"",INDIRECT("'Prime Labor and Equipment'!"&amp;ADDRESS(MATCH(B43,'Prime Labor and Equipment'!$H$1:$H$8,0),7)))</f>
      </c>
      <c r="E43" s="418"/>
      <c r="F43" s="309"/>
      <c r="G43" s="185"/>
      <c r="H43" s="185"/>
      <c r="I43" s="202" t="b">
        <v>0</v>
      </c>
      <c r="J43" s="201">
        <f t="shared" si="0"/>
      </c>
      <c r="K43" s="252">
        <f>IF($B43="","",VLOOKUP($B43,'Prime Labor and Equipment'!$H$5:$J$9,2,FALSE))</f>
      </c>
      <c r="L43" s="191">
        <f t="shared" si="1"/>
      </c>
      <c r="M43" s="192">
        <f t="shared" si="2"/>
      </c>
      <c r="N43" s="253">
        <f>IF($B43="","",VLOOKUP($B43,'Prime Labor and Equipment'!$H$5:$J$9,3,FALSE))</f>
      </c>
      <c r="O43" s="192">
        <f t="shared" si="3"/>
      </c>
      <c r="P43" s="192">
        <f t="shared" si="4"/>
      </c>
      <c r="Q43" s="194">
        <f t="shared" si="5"/>
      </c>
    </row>
    <row r="44" spans="1:17" ht="15.75" customHeight="1">
      <c r="A44" s="184"/>
      <c r="B44" s="415"/>
      <c r="C44" s="416"/>
      <c r="D44" s="417">
        <f ca="1">IF(ISNA(INDIRECT("'Prime Labor and Equipment'!"&amp;ADDRESS(MATCH(B44,'Prime Labor and Equipment'!$H$1:$H$11,0),7))),"",INDIRECT("'Prime Labor and Equipment'!"&amp;ADDRESS(MATCH(B44,'Prime Labor and Equipment'!$H$1:$H$8,0),7)))</f>
      </c>
      <c r="E44" s="418"/>
      <c r="F44" s="309"/>
      <c r="G44" s="185"/>
      <c r="H44" s="185"/>
      <c r="I44" s="202" t="b">
        <v>0</v>
      </c>
      <c r="J44" s="201">
        <f t="shared" si="0"/>
      </c>
      <c r="K44" s="252">
        <f>IF($B44="","",VLOOKUP($B44,'Prime Labor and Equipment'!$H$5:$J$9,2,FALSE))</f>
      </c>
      <c r="L44" s="191">
        <f t="shared" si="1"/>
      </c>
      <c r="M44" s="192">
        <f t="shared" si="2"/>
      </c>
      <c r="N44" s="253">
        <f>IF($B44="","",VLOOKUP($B44,'Prime Labor and Equipment'!$H$5:$J$9,3,FALSE))</f>
      </c>
      <c r="O44" s="192">
        <f t="shared" si="3"/>
      </c>
      <c r="P44" s="192">
        <f t="shared" si="4"/>
      </c>
      <c r="Q44" s="194">
        <f t="shared" si="5"/>
      </c>
    </row>
    <row r="45" spans="1:17" ht="15.75" customHeight="1">
      <c r="A45" s="184"/>
      <c r="B45" s="415"/>
      <c r="C45" s="416"/>
      <c r="D45" s="417">
        <f ca="1">IF(ISNA(INDIRECT("'Prime Labor and Equipment'!"&amp;ADDRESS(MATCH(B45,'Prime Labor and Equipment'!$H$1:$H$11,0),7))),"",INDIRECT("'Prime Labor and Equipment'!"&amp;ADDRESS(MATCH(B45,'Prime Labor and Equipment'!$H$1:$H$8,0),7)))</f>
      </c>
      <c r="E45" s="418"/>
      <c r="F45" s="309"/>
      <c r="G45" s="185"/>
      <c r="H45" s="185"/>
      <c r="I45" s="202" t="b">
        <v>0</v>
      </c>
      <c r="J45" s="201">
        <f t="shared" si="0"/>
      </c>
      <c r="K45" s="252">
        <f>IF($B45="","",VLOOKUP($B45,'Prime Labor and Equipment'!$H$5:$J$9,2,FALSE))</f>
      </c>
      <c r="L45" s="191">
        <f t="shared" si="1"/>
      </c>
      <c r="M45" s="192">
        <f t="shared" si="2"/>
      </c>
      <c r="N45" s="253">
        <f>IF($B45="","",VLOOKUP($B45,'Prime Labor and Equipment'!$H$5:$J$9,3,FALSE))</f>
      </c>
      <c r="O45" s="192">
        <f t="shared" si="3"/>
      </c>
      <c r="P45" s="192">
        <f t="shared" si="4"/>
      </c>
      <c r="Q45" s="194">
        <f t="shared" si="5"/>
      </c>
    </row>
    <row r="46" spans="1:17" ht="15.75" customHeight="1">
      <c r="A46" s="184"/>
      <c r="B46" s="415"/>
      <c r="C46" s="416"/>
      <c r="D46" s="417">
        <f ca="1">IF(ISNA(INDIRECT("'Prime Labor and Equipment'!"&amp;ADDRESS(MATCH(B46,'Prime Labor and Equipment'!$H$1:$H$11,0),7))),"",INDIRECT("'Prime Labor and Equipment'!"&amp;ADDRESS(MATCH(B46,'Prime Labor and Equipment'!$H$1:$H$8,0),7)))</f>
      </c>
      <c r="E46" s="418"/>
      <c r="F46" s="309"/>
      <c r="G46" s="185"/>
      <c r="H46" s="185"/>
      <c r="I46" s="202" t="b">
        <v>0</v>
      </c>
      <c r="J46" s="201">
        <f t="shared" si="0"/>
      </c>
      <c r="K46" s="252">
        <f>IF($B46="","",VLOOKUP($B46,'Prime Labor and Equipment'!$H$5:$J$9,2,FALSE))</f>
      </c>
      <c r="L46" s="191">
        <f t="shared" si="1"/>
      </c>
      <c r="M46" s="192">
        <f t="shared" si="2"/>
      </c>
      <c r="N46" s="253">
        <f>IF($B46="","",VLOOKUP($B46,'Prime Labor and Equipment'!$H$5:$J$9,3,FALSE))</f>
      </c>
      <c r="O46" s="192">
        <f t="shared" si="3"/>
      </c>
      <c r="P46" s="192">
        <f t="shared" si="4"/>
      </c>
      <c r="Q46" s="194">
        <f t="shared" si="5"/>
      </c>
    </row>
    <row r="47" spans="1:17" ht="15.75" customHeight="1">
      <c r="A47" s="184"/>
      <c r="B47" s="415"/>
      <c r="C47" s="416"/>
      <c r="D47" s="417">
        <f ca="1">IF(ISNA(INDIRECT("'Prime Labor and Equipment'!"&amp;ADDRESS(MATCH(B47,'Prime Labor and Equipment'!$H$1:$H$11,0),7))),"",INDIRECT("'Prime Labor and Equipment'!"&amp;ADDRESS(MATCH(B47,'Prime Labor and Equipment'!$H$1:$H$8,0),7)))</f>
      </c>
      <c r="E47" s="418"/>
      <c r="F47" s="309"/>
      <c r="G47" s="185"/>
      <c r="H47" s="185"/>
      <c r="I47" s="202" t="b">
        <v>0</v>
      </c>
      <c r="J47" s="201">
        <f t="shared" si="0"/>
      </c>
      <c r="K47" s="252">
        <f>IF($B47="","",VLOOKUP($B47,'Prime Labor and Equipment'!$H$5:$J$9,2,FALSE))</f>
      </c>
      <c r="L47" s="191">
        <f t="shared" si="1"/>
      </c>
      <c r="M47" s="192">
        <f t="shared" si="2"/>
      </c>
      <c r="N47" s="253">
        <f>IF($B47="","",VLOOKUP($B47,'Prime Labor and Equipment'!$H$5:$J$9,3,FALSE))</f>
      </c>
      <c r="O47" s="192">
        <f t="shared" si="3"/>
      </c>
      <c r="P47" s="192">
        <f t="shared" si="4"/>
      </c>
      <c r="Q47" s="194">
        <f t="shared" si="5"/>
      </c>
    </row>
    <row r="48" spans="1:17" ht="15.75" customHeight="1">
      <c r="A48" s="184"/>
      <c r="B48" s="415"/>
      <c r="C48" s="416"/>
      <c r="D48" s="417">
        <f ca="1">IF(ISNA(INDIRECT("'Prime Labor and Equipment'!"&amp;ADDRESS(MATCH(B48,'Prime Labor and Equipment'!$H$1:$H$11,0),7))),"",INDIRECT("'Prime Labor and Equipment'!"&amp;ADDRESS(MATCH(B48,'Prime Labor and Equipment'!$H$1:$H$8,0),7)))</f>
      </c>
      <c r="E48" s="418"/>
      <c r="F48" s="309"/>
      <c r="G48" s="185"/>
      <c r="H48" s="185"/>
      <c r="I48" s="202" t="b">
        <v>0</v>
      </c>
      <c r="J48" s="201">
        <f t="shared" si="0"/>
      </c>
      <c r="K48" s="252">
        <f>IF($B48="","",VLOOKUP($B48,'Prime Labor and Equipment'!$H$5:$J$9,2,FALSE))</f>
      </c>
      <c r="L48" s="191">
        <f t="shared" si="1"/>
      </c>
      <c r="M48" s="192">
        <f t="shared" si="2"/>
      </c>
      <c r="N48" s="253">
        <f>IF($B48="","",VLOOKUP($B48,'Prime Labor and Equipment'!$H$5:$J$9,3,FALSE))</f>
      </c>
      <c r="O48" s="192">
        <f t="shared" si="3"/>
      </c>
      <c r="P48" s="192">
        <f t="shared" si="4"/>
      </c>
      <c r="Q48" s="194">
        <f t="shared" si="5"/>
      </c>
    </row>
    <row r="49" spans="1:17" ht="15.75" customHeight="1">
      <c r="A49" s="184"/>
      <c r="B49" s="415"/>
      <c r="C49" s="416"/>
      <c r="D49" s="417">
        <f ca="1">IF(ISNA(INDIRECT("'Prime Labor and Equipment'!"&amp;ADDRESS(MATCH(B49,'Prime Labor and Equipment'!$H$1:$H$11,0),7))),"",INDIRECT("'Prime Labor and Equipment'!"&amp;ADDRESS(MATCH(B49,'Prime Labor and Equipment'!$H$1:$H$8,0),7)))</f>
      </c>
      <c r="E49" s="418"/>
      <c r="F49" s="309"/>
      <c r="G49" s="185"/>
      <c r="H49" s="185"/>
      <c r="I49" s="202" t="b">
        <v>0</v>
      </c>
      <c r="J49" s="201">
        <f t="shared" si="0"/>
      </c>
      <c r="K49" s="252">
        <f>IF($B49="","",VLOOKUP($B49,'Prime Labor and Equipment'!$H$5:$J$9,2,FALSE))</f>
      </c>
      <c r="L49" s="191">
        <f t="shared" si="1"/>
      </c>
      <c r="M49" s="192">
        <f t="shared" si="2"/>
      </c>
      <c r="N49" s="253">
        <f>IF($B49="","",VLOOKUP($B49,'Prime Labor and Equipment'!$H$5:$J$9,3,FALSE))</f>
      </c>
      <c r="O49" s="192">
        <f t="shared" si="3"/>
      </c>
      <c r="P49" s="192">
        <f t="shared" si="4"/>
      </c>
      <c r="Q49" s="194">
        <f t="shared" si="5"/>
      </c>
    </row>
    <row r="50" spans="1:17" ht="15.75" customHeight="1">
      <c r="A50" s="184"/>
      <c r="B50" s="415"/>
      <c r="C50" s="416"/>
      <c r="D50" s="417">
        <f ca="1">IF(ISNA(INDIRECT("'Prime Labor and Equipment'!"&amp;ADDRESS(MATCH(B50,'Prime Labor and Equipment'!$H$1:$H$11,0),7))),"",INDIRECT("'Prime Labor and Equipment'!"&amp;ADDRESS(MATCH(B50,'Prime Labor and Equipment'!$H$1:$H$8,0),7)))</f>
      </c>
      <c r="E50" s="418"/>
      <c r="F50" s="309"/>
      <c r="G50" s="185"/>
      <c r="H50" s="185"/>
      <c r="I50" s="202" t="b">
        <v>0</v>
      </c>
      <c r="J50" s="201">
        <f t="shared" si="0"/>
      </c>
      <c r="K50" s="252">
        <f>IF($B50="","",VLOOKUP($B50,'Prime Labor and Equipment'!$H$5:$J$9,2,FALSE))</f>
      </c>
      <c r="L50" s="191">
        <f t="shared" si="1"/>
      </c>
      <c r="M50" s="192">
        <f t="shared" si="2"/>
      </c>
      <c r="N50" s="253">
        <f>IF($B50="","",VLOOKUP($B50,'Prime Labor and Equipment'!$H$5:$J$9,3,FALSE))</f>
      </c>
      <c r="O50" s="192">
        <f t="shared" si="3"/>
      </c>
      <c r="P50" s="192">
        <f t="shared" si="4"/>
      </c>
      <c r="Q50" s="194">
        <f t="shared" si="5"/>
      </c>
    </row>
    <row r="51" spans="1:17" ht="14.25">
      <c r="A51" s="2"/>
      <c r="B51" s="2"/>
      <c r="C51" s="2"/>
      <c r="D51" s="2"/>
      <c r="E51" s="2"/>
      <c r="F51" s="2"/>
      <c r="G51" s="2"/>
      <c r="H51" s="2"/>
      <c r="I51" s="2"/>
      <c r="J51" s="2"/>
      <c r="K51" s="2"/>
      <c r="L51" s="160"/>
      <c r="M51" s="2"/>
      <c r="N51" s="2"/>
      <c r="O51" s="2"/>
      <c r="P51" s="2"/>
      <c r="Q51" s="2"/>
    </row>
    <row r="52" spans="1:17" ht="15">
      <c r="A52" s="2"/>
      <c r="B52" s="98"/>
      <c r="C52" s="2"/>
      <c r="D52" s="2"/>
      <c r="E52" s="2"/>
      <c r="F52" s="2"/>
      <c r="G52" s="2"/>
      <c r="H52" s="2"/>
      <c r="I52" s="2"/>
      <c r="J52" s="2"/>
      <c r="K52" s="2"/>
      <c r="L52" s="2"/>
      <c r="M52" s="2"/>
      <c r="N52" s="2"/>
      <c r="O52" s="2"/>
      <c r="P52" s="18"/>
      <c r="Q52" s="22"/>
    </row>
    <row r="53" spans="1:17" ht="15.75" thickBot="1">
      <c r="A53" s="138" t="str">
        <f>'FA Summary'!$A$60</f>
        <v>FORM REVISED 3/3/15</v>
      </c>
      <c r="B53" s="2"/>
      <c r="C53" s="2"/>
      <c r="D53" s="2"/>
      <c r="E53" s="2"/>
      <c r="F53" s="2"/>
      <c r="G53" s="2"/>
      <c r="H53" s="2"/>
      <c r="I53" s="2"/>
      <c r="J53" s="2"/>
      <c r="K53" s="2"/>
      <c r="L53" s="2"/>
      <c r="M53" s="2"/>
      <c r="N53" s="2"/>
      <c r="O53" s="2"/>
      <c r="P53" s="200" t="s">
        <v>65</v>
      </c>
      <c r="Q53" s="195">
        <f>SUM(Q16:Q51)</f>
        <v>0</v>
      </c>
    </row>
    <row r="54" spans="16:17" ht="15" thickTop="1">
      <c r="P54" s="83"/>
      <c r="Q54" s="83"/>
    </row>
  </sheetData>
  <sheetProtection password="EF61" sheet="1" formatCells="0" formatColumns="0" selectLockedCells="1"/>
  <mergeCells count="83">
    <mergeCell ref="M5:N6"/>
    <mergeCell ref="B7:D7"/>
    <mergeCell ref="B15:C15"/>
    <mergeCell ref="A13:M13"/>
    <mergeCell ref="I15:J15"/>
    <mergeCell ref="A14:Q14"/>
    <mergeCell ref="B16:C16"/>
    <mergeCell ref="B8:D8"/>
    <mergeCell ref="D16:E16"/>
    <mergeCell ref="A1:Q1"/>
    <mergeCell ref="C3:J4"/>
    <mergeCell ref="N4:O4"/>
    <mergeCell ref="L9:M9"/>
    <mergeCell ref="C2:D2"/>
    <mergeCell ref="C5:K5"/>
    <mergeCell ref="D15:E15"/>
    <mergeCell ref="D22:E22"/>
    <mergeCell ref="B20:C20"/>
    <mergeCell ref="B19:C19"/>
    <mergeCell ref="D19:E19"/>
    <mergeCell ref="D20:E20"/>
    <mergeCell ref="B21:C21"/>
    <mergeCell ref="D21:E21"/>
    <mergeCell ref="D18:E18"/>
    <mergeCell ref="B44:C44"/>
    <mergeCell ref="B37:C37"/>
    <mergeCell ref="B38:C38"/>
    <mergeCell ref="B39:C39"/>
    <mergeCell ref="B40:C40"/>
    <mergeCell ref="B41:C41"/>
    <mergeCell ref="B42:C42"/>
    <mergeCell ref="B43:C43"/>
    <mergeCell ref="B22:C22"/>
    <mergeCell ref="B49:C49"/>
    <mergeCell ref="D48:E48"/>
    <mergeCell ref="B50:C50"/>
    <mergeCell ref="B46:C46"/>
    <mergeCell ref="D47:E47"/>
    <mergeCell ref="B47:C47"/>
    <mergeCell ref="D49:E49"/>
    <mergeCell ref="D50:E50"/>
    <mergeCell ref="D46:E46"/>
    <mergeCell ref="B48:C48"/>
    <mergeCell ref="B45:C45"/>
    <mergeCell ref="D45:E45"/>
    <mergeCell ref="B28:C28"/>
    <mergeCell ref="D44:E44"/>
    <mergeCell ref="D38:E38"/>
    <mergeCell ref="D43:E43"/>
    <mergeCell ref="D42:E42"/>
    <mergeCell ref="D30:E30"/>
    <mergeCell ref="D35:E35"/>
    <mergeCell ref="D34:E34"/>
    <mergeCell ref="B35:C35"/>
    <mergeCell ref="D29:E29"/>
    <mergeCell ref="D41:E41"/>
    <mergeCell ref="D37:E37"/>
    <mergeCell ref="D36:E36"/>
    <mergeCell ref="D40:E40"/>
    <mergeCell ref="D39:E39"/>
    <mergeCell ref="B36:C36"/>
    <mergeCell ref="B32:C32"/>
    <mergeCell ref="B33:C33"/>
    <mergeCell ref="B30:C30"/>
    <mergeCell ref="B31:C31"/>
    <mergeCell ref="D28:E28"/>
    <mergeCell ref="B24:C24"/>
    <mergeCell ref="B26:C26"/>
    <mergeCell ref="B29:C29"/>
    <mergeCell ref="B27:C27"/>
    <mergeCell ref="B25:C25"/>
    <mergeCell ref="D24:E24"/>
    <mergeCell ref="D25:E25"/>
    <mergeCell ref="P4:Q4"/>
    <mergeCell ref="B23:C23"/>
    <mergeCell ref="D23:E23"/>
    <mergeCell ref="B34:C34"/>
    <mergeCell ref="D31:E31"/>
    <mergeCell ref="D26:E26"/>
    <mergeCell ref="D32:E32"/>
    <mergeCell ref="D27:E27"/>
    <mergeCell ref="D33:E33"/>
    <mergeCell ref="B18:C18"/>
  </mergeCells>
  <dataValidations count="3">
    <dataValidation type="list" showInputMessage="1" showErrorMessage="1" prompt="Please Select Equipment Number or add New Equipment" errorTitle="Invalid Equipment" error="Equipment number not found. Please use drop-down menu." sqref="B18:C50">
      <formula1>Prime_Equipment_No</formula1>
    </dataValidation>
    <dataValidation showInputMessage="1" showErrorMessage="1" prompt="Select equipment description. Press tab after selection." errorTitle=" Invalid Equipment" error="Equipment number not found. Please use drop-down menu." sqref="D18:D50"/>
    <dataValidation type="list" showInputMessage="1" showErrorMessage="1" prompt="Please select operator. Select N/A for equipment which does not require an operator." errorTitle="Invalid Entry" error="Please enter new employee information or select N/A if appropiate." sqref="F18:F50">
      <formula1>Prime_Labor_Operator</formula1>
    </dataValidation>
  </dataValidations>
  <printOptions horizontalCentered="1"/>
  <pageMargins left="0.5" right="0.29" top="0.41" bottom="0.44" header="0.34" footer="0.22"/>
  <pageSetup fitToHeight="1" fitToWidth="1" horizontalDpi="600" verticalDpi="600" orientation="landscape" scale="59" r:id="rId3"/>
  <headerFooter alignWithMargins="0">
    <oddFooter>&amp;R&amp;"Arial,Bold"&amp;12PRIME CONTRACTOR EQUIPMENT&amp;"Arial,Regular"&amp;10
</oddFooter>
  </headerFooter>
  <legacyDrawing r:id="rId2"/>
</worksheet>
</file>

<file path=xl/worksheets/sheet4.xml><?xml version="1.0" encoding="utf-8"?>
<worksheet xmlns="http://schemas.openxmlformats.org/spreadsheetml/2006/main" xmlns:r="http://schemas.openxmlformats.org/officeDocument/2006/relationships">
  <sheetPr codeName="Sheet9"/>
  <dimension ref="A1:Q47"/>
  <sheetViews>
    <sheetView showGridLines="0" showZeros="0" zoomScale="85" zoomScaleNormal="85" zoomScalePageLayoutView="0" workbookViewId="0" topLeftCell="A17">
      <selection activeCell="A18" sqref="A18"/>
    </sheetView>
  </sheetViews>
  <sheetFormatPr defaultColWidth="9.140625" defaultRowHeight="12.75"/>
  <cols>
    <col min="1" max="1" width="10.7109375" style="1" customWidth="1"/>
    <col min="2" max="2" width="9.140625" style="1" customWidth="1"/>
    <col min="3" max="3" width="12.7109375" style="1" customWidth="1"/>
    <col min="4" max="4" width="2.140625" style="1" customWidth="1"/>
    <col min="5" max="5" width="12.8515625" style="1" customWidth="1"/>
    <col min="6" max="6" width="15.7109375" style="1" customWidth="1"/>
    <col min="7" max="7" width="13.00390625" style="1" customWidth="1"/>
    <col min="8" max="8" width="10.57421875" style="1" bestFit="1" customWidth="1"/>
    <col min="9" max="9" width="14.00390625" style="1" customWidth="1"/>
    <col min="10" max="10" width="11.28125" style="1" customWidth="1"/>
    <col min="11" max="11" width="9.00390625" style="1" customWidth="1"/>
    <col min="12" max="12" width="6.8515625" style="1" customWidth="1"/>
    <col min="13" max="13" width="11.8515625" style="1" customWidth="1"/>
    <col min="14" max="14" width="12.00390625" style="1" customWidth="1"/>
    <col min="15" max="15" width="14.7109375" style="1" customWidth="1"/>
    <col min="16" max="16384" width="9.140625" style="1" customWidth="1"/>
  </cols>
  <sheetData>
    <row r="1" spans="1:17" s="63" customFormat="1" ht="28.5" customHeight="1">
      <c r="A1" s="435" t="s">
        <v>126</v>
      </c>
      <c r="B1" s="435"/>
      <c r="C1" s="435"/>
      <c r="D1" s="435"/>
      <c r="E1" s="435"/>
      <c r="F1" s="435"/>
      <c r="G1" s="435"/>
      <c r="H1" s="435"/>
      <c r="I1" s="435"/>
      <c r="J1" s="435"/>
      <c r="K1" s="435"/>
      <c r="L1" s="435"/>
      <c r="M1" s="435"/>
      <c r="N1" s="435"/>
      <c r="O1" s="435"/>
      <c r="P1" s="274"/>
      <c r="Q1" s="274"/>
    </row>
    <row r="2" spans="1:4" s="63" customFormat="1" ht="15.75">
      <c r="A2" s="50" t="s">
        <v>54</v>
      </c>
      <c r="C2" s="425">
        <f>'FA Summary'!$C$3</f>
        <v>0</v>
      </c>
      <c r="D2" s="404"/>
    </row>
    <row r="3" spans="2:10" s="63" customFormat="1" ht="9" customHeight="1">
      <c r="B3" s="5"/>
      <c r="C3" s="157"/>
      <c r="D3" s="284"/>
      <c r="E3" s="284"/>
      <c r="F3" s="284"/>
      <c r="G3" s="284"/>
      <c r="H3" s="284"/>
      <c r="I3" s="284"/>
      <c r="J3" s="284"/>
    </row>
    <row r="4" spans="1:16" s="63" customFormat="1" ht="15.75">
      <c r="A4" s="34" t="s">
        <v>0</v>
      </c>
      <c r="B4" s="11"/>
      <c r="C4" s="406">
        <f>'FA Summary'!$C$5</f>
        <v>0</v>
      </c>
      <c r="D4" s="406"/>
      <c r="E4" s="406"/>
      <c r="F4" s="406"/>
      <c r="G4" s="406"/>
      <c r="H4" s="406"/>
      <c r="I4" s="406"/>
      <c r="J4" s="367" t="s">
        <v>76</v>
      </c>
      <c r="K4" s="367"/>
      <c r="L4" s="367"/>
      <c r="M4" s="406">
        <f>'FA Summary'!$K$5</f>
        <v>0</v>
      </c>
      <c r="N4" s="406"/>
      <c r="O4" s="406"/>
      <c r="P4" s="157"/>
    </row>
    <row r="5" spans="1:16" s="63" customFormat="1" ht="15.75">
      <c r="A5" s="34" t="s">
        <v>1</v>
      </c>
      <c r="B5" s="11"/>
      <c r="C5" s="406">
        <f>'FA Summary'!$C$7</f>
        <v>0</v>
      </c>
      <c r="D5" s="406"/>
      <c r="E5" s="406"/>
      <c r="F5" s="406"/>
      <c r="G5" s="406"/>
      <c r="H5" s="406"/>
      <c r="I5" s="406"/>
      <c r="J5" s="284"/>
      <c r="K5" s="284"/>
      <c r="L5" s="157"/>
      <c r="M5" s="405"/>
      <c r="N5" s="405"/>
      <c r="O5" s="3"/>
      <c r="P5" s="3"/>
    </row>
    <row r="6" spans="2:16" s="63" customFormat="1" ht="9" customHeight="1">
      <c r="B6" s="3"/>
      <c r="C6" s="3"/>
      <c r="D6" s="3"/>
      <c r="E6" s="3"/>
      <c r="F6" s="3"/>
      <c r="G6" s="3"/>
      <c r="H6" s="3"/>
      <c r="I6" s="3"/>
      <c r="J6" s="3"/>
      <c r="K6" s="3"/>
      <c r="L6" s="3"/>
      <c r="M6" s="405"/>
      <c r="N6" s="405"/>
      <c r="O6" s="3"/>
      <c r="P6" s="3"/>
    </row>
    <row r="7" spans="1:16" s="63" customFormat="1" ht="15.75">
      <c r="A7" s="174"/>
      <c r="B7" s="408"/>
      <c r="C7" s="407"/>
      <c r="D7" s="407"/>
      <c r="E7" s="287"/>
      <c r="F7" s="3"/>
      <c r="G7" s="3"/>
      <c r="H7" s="3"/>
      <c r="I7" s="3"/>
      <c r="J7" s="3"/>
      <c r="K7" s="3"/>
      <c r="L7" s="3"/>
      <c r="M7" s="3"/>
      <c r="N7" s="3"/>
      <c r="O7" s="3"/>
      <c r="P7" s="3"/>
    </row>
    <row r="8" spans="1:17" s="63" customFormat="1" ht="15.75">
      <c r="A8" s="13" t="s">
        <v>94</v>
      </c>
      <c r="B8" s="409">
        <f>'FA Summary'!$C$9</f>
        <v>0</v>
      </c>
      <c r="C8" s="407"/>
      <c r="D8" s="407"/>
      <c r="F8" s="13" t="s">
        <v>93</v>
      </c>
      <c r="G8" s="289">
        <f>'FA Summary'!$C$11</f>
        <v>0</v>
      </c>
      <c r="J8" s="14" t="s">
        <v>98</v>
      </c>
      <c r="K8" s="289">
        <f>'FA Summary'!$C$14</f>
        <v>0</v>
      </c>
      <c r="M8" s="290">
        <f>'FA Summary'!$K$11</f>
        <v>0</v>
      </c>
      <c r="N8" s="12" t="s">
        <v>71</v>
      </c>
      <c r="O8" s="286">
        <f>'FA Summary'!$C$16</f>
        <v>0</v>
      </c>
      <c r="P8" s="286"/>
      <c r="Q8" s="286"/>
    </row>
    <row r="9" spans="1:17" s="63" customFormat="1" ht="15.75">
      <c r="A9" s="13" t="s">
        <v>95</v>
      </c>
      <c r="C9" s="288">
        <f>'FA Summary'!$H$9</f>
        <v>0</v>
      </c>
      <c r="D9" s="288"/>
      <c r="F9" s="13" t="s">
        <v>100</v>
      </c>
      <c r="G9" s="289">
        <f>'FA Summary'!$C$12</f>
        <v>0</v>
      </c>
      <c r="I9" s="385" t="s">
        <v>101</v>
      </c>
      <c r="J9" s="437"/>
      <c r="K9" s="401">
        <f>'FA Summary'!$C$15</f>
        <v>0</v>
      </c>
      <c r="L9" s="438"/>
      <c r="M9" s="285"/>
      <c r="N9" s="290"/>
      <c r="O9" s="291"/>
      <c r="P9" s="286"/>
      <c r="Q9" s="286"/>
    </row>
    <row r="10" spans="2:16" s="63" customFormat="1" ht="9" customHeight="1">
      <c r="B10" s="8"/>
      <c r="C10" s="8"/>
      <c r="D10" s="8"/>
      <c r="E10" s="8"/>
      <c r="F10" s="8"/>
      <c r="G10" s="8"/>
      <c r="H10" s="8"/>
      <c r="I10" s="8"/>
      <c r="J10" s="8"/>
      <c r="K10" s="8"/>
      <c r="L10" s="8"/>
      <c r="M10" s="8"/>
      <c r="N10" s="8"/>
      <c r="O10" s="8"/>
      <c r="P10" s="8"/>
    </row>
    <row r="11" spans="1:16" s="63" customFormat="1" ht="9" customHeight="1" thickBot="1">
      <c r="A11" s="301"/>
      <c r="B11" s="8"/>
      <c r="C11" s="9"/>
      <c r="D11" s="8"/>
      <c r="E11" s="300"/>
      <c r="F11" s="10"/>
      <c r="G11" s="10"/>
      <c r="H11" s="10"/>
      <c r="I11" s="8"/>
      <c r="J11" s="8"/>
      <c r="K11" s="8"/>
      <c r="L11" s="8"/>
      <c r="M11" s="8"/>
      <c r="N11" s="8"/>
      <c r="O11" s="8"/>
      <c r="P11" s="8"/>
    </row>
    <row r="12" spans="2:15" s="63" customFormat="1" ht="16.5" thickTop="1">
      <c r="B12" s="436"/>
      <c r="C12" s="436"/>
      <c r="D12" s="436"/>
      <c r="E12" s="436"/>
      <c r="F12" s="436"/>
      <c r="G12" s="436"/>
      <c r="H12" s="436"/>
      <c r="I12" s="436"/>
      <c r="J12" s="6"/>
      <c r="K12" s="6"/>
      <c r="L12" s="6"/>
      <c r="M12" s="6"/>
      <c r="N12" s="6"/>
      <c r="O12" s="6"/>
    </row>
    <row r="13" spans="1:15" s="63" customFormat="1" ht="15.75">
      <c r="A13" s="25" t="s">
        <v>42</v>
      </c>
      <c r="B13" s="297"/>
      <c r="C13" s="298"/>
      <c r="D13" s="25"/>
      <c r="E13" s="25"/>
      <c r="F13" s="299"/>
      <c r="G13" s="299"/>
      <c r="H13" s="299"/>
      <c r="I13" s="299"/>
      <c r="J13" s="299"/>
      <c r="M13" s="78"/>
      <c r="N13" s="78"/>
      <c r="O13" s="78"/>
    </row>
    <row r="14" spans="1:15" s="63" customFormat="1" ht="15.75">
      <c r="A14" s="132" t="s">
        <v>58</v>
      </c>
      <c r="M14" s="78"/>
      <c r="N14" s="78"/>
      <c r="O14" s="78"/>
    </row>
    <row r="15" spans="1:15" s="63" customFormat="1" ht="15.75">
      <c r="A15" s="428" t="s">
        <v>78</v>
      </c>
      <c r="B15" s="428"/>
      <c r="C15" s="428"/>
      <c r="D15" s="428"/>
      <c r="E15" s="428"/>
      <c r="F15" s="428"/>
      <c r="G15" s="428"/>
      <c r="H15" s="428"/>
      <c r="I15" s="428"/>
      <c r="J15" s="428"/>
      <c r="K15" s="428"/>
      <c r="L15" s="428"/>
      <c r="M15" s="3"/>
      <c r="N15" s="3"/>
      <c r="O15" s="3"/>
    </row>
    <row r="16" spans="1:15" s="280" customFormat="1" ht="31.5">
      <c r="A16" s="276" t="s">
        <v>46</v>
      </c>
      <c r="B16" s="432" t="s">
        <v>28</v>
      </c>
      <c r="C16" s="432"/>
      <c r="D16" s="432" t="s">
        <v>3</v>
      </c>
      <c r="E16" s="432"/>
      <c r="F16" s="432"/>
      <c r="G16" s="432"/>
      <c r="H16" s="29" t="s">
        <v>122</v>
      </c>
      <c r="I16" s="275" t="s">
        <v>29</v>
      </c>
      <c r="J16" s="275" t="s">
        <v>17</v>
      </c>
      <c r="K16" s="439" t="s">
        <v>116</v>
      </c>
      <c r="L16" s="439"/>
      <c r="M16" s="277" t="s">
        <v>30</v>
      </c>
      <c r="N16" s="275" t="s">
        <v>18</v>
      </c>
      <c r="O16" s="278" t="s">
        <v>25</v>
      </c>
    </row>
    <row r="17" spans="1:15" ht="14.25">
      <c r="A17" s="184"/>
      <c r="B17" s="431"/>
      <c r="C17" s="431"/>
      <c r="D17" s="431"/>
      <c r="E17" s="431"/>
      <c r="F17" s="431"/>
      <c r="G17" s="431"/>
      <c r="H17" s="188"/>
      <c r="I17" s="188"/>
      <c r="J17" s="182"/>
      <c r="K17" s="433"/>
      <c r="L17" s="434"/>
      <c r="M17" s="255">
        <f>IF(D17="","",IF(H17="","",K17*0.1))</f>
      </c>
      <c r="N17" s="183">
        <v>0</v>
      </c>
      <c r="O17" s="257">
        <f>IF(D17="","",IF(H17="","",SUM(J17*(N17+M17+K17))))</f>
      </c>
    </row>
    <row r="18" spans="1:15" ht="14.25">
      <c r="A18" s="184"/>
      <c r="B18" s="431"/>
      <c r="C18" s="431"/>
      <c r="D18" s="431"/>
      <c r="E18" s="431"/>
      <c r="F18" s="431"/>
      <c r="G18" s="431"/>
      <c r="H18" s="188"/>
      <c r="I18" s="188"/>
      <c r="J18" s="182"/>
      <c r="K18" s="430"/>
      <c r="L18" s="430"/>
      <c r="M18" s="255">
        <f aca="true" t="shared" si="0" ref="M18:M44">IF(D18="","",IF(H18="","",K18*0.1))</f>
      </c>
      <c r="N18" s="183"/>
      <c r="O18" s="257">
        <f aca="true" t="shared" si="1" ref="O18:O44">IF(D18="","",IF(H18="","",SUM(J18*(N18+M18+K18))))</f>
      </c>
    </row>
    <row r="19" spans="1:15" ht="14.25">
      <c r="A19" s="184"/>
      <c r="B19" s="431"/>
      <c r="C19" s="431"/>
      <c r="D19" s="431"/>
      <c r="E19" s="431"/>
      <c r="F19" s="431"/>
      <c r="G19" s="431"/>
      <c r="H19" s="188"/>
      <c r="I19" s="188"/>
      <c r="J19" s="182"/>
      <c r="K19" s="430"/>
      <c r="L19" s="430"/>
      <c r="M19" s="255">
        <f t="shared" si="0"/>
      </c>
      <c r="N19" s="183"/>
      <c r="O19" s="257">
        <f t="shared" si="1"/>
      </c>
    </row>
    <row r="20" spans="1:15" ht="14.25">
      <c r="A20" s="184"/>
      <c r="B20" s="431"/>
      <c r="C20" s="431"/>
      <c r="D20" s="431"/>
      <c r="E20" s="431"/>
      <c r="F20" s="431"/>
      <c r="G20" s="431"/>
      <c r="H20" s="188"/>
      <c r="I20" s="188"/>
      <c r="J20" s="182"/>
      <c r="K20" s="430"/>
      <c r="L20" s="430"/>
      <c r="M20" s="255">
        <f t="shared" si="0"/>
      </c>
      <c r="N20" s="183"/>
      <c r="O20" s="257">
        <f t="shared" si="1"/>
      </c>
    </row>
    <row r="21" spans="1:15" ht="14.25">
      <c r="A21" s="184"/>
      <c r="B21" s="431"/>
      <c r="C21" s="431"/>
      <c r="D21" s="431"/>
      <c r="E21" s="431"/>
      <c r="F21" s="431"/>
      <c r="G21" s="431"/>
      <c r="H21" s="188"/>
      <c r="I21" s="188"/>
      <c r="J21" s="182"/>
      <c r="K21" s="430"/>
      <c r="L21" s="430"/>
      <c r="M21" s="255">
        <f t="shared" si="0"/>
      </c>
      <c r="N21" s="183"/>
      <c r="O21" s="257">
        <f t="shared" si="1"/>
      </c>
    </row>
    <row r="22" spans="1:15" ht="14.25">
      <c r="A22" s="184"/>
      <c r="B22" s="431"/>
      <c r="C22" s="431"/>
      <c r="D22" s="431"/>
      <c r="E22" s="431"/>
      <c r="F22" s="431"/>
      <c r="G22" s="431"/>
      <c r="H22" s="188"/>
      <c r="I22" s="188"/>
      <c r="J22" s="182"/>
      <c r="K22" s="430"/>
      <c r="L22" s="430"/>
      <c r="M22" s="255">
        <f t="shared" si="0"/>
      </c>
      <c r="N22" s="183"/>
      <c r="O22" s="257">
        <f t="shared" si="1"/>
      </c>
    </row>
    <row r="23" spans="1:15" ht="14.25">
      <c r="A23" s="184"/>
      <c r="B23" s="431"/>
      <c r="C23" s="431"/>
      <c r="D23" s="431"/>
      <c r="E23" s="431"/>
      <c r="F23" s="431"/>
      <c r="G23" s="431"/>
      <c r="H23" s="188"/>
      <c r="I23" s="188"/>
      <c r="J23" s="182"/>
      <c r="K23" s="430"/>
      <c r="L23" s="430"/>
      <c r="M23" s="255">
        <f t="shared" si="0"/>
      </c>
      <c r="N23" s="183"/>
      <c r="O23" s="257">
        <f t="shared" si="1"/>
      </c>
    </row>
    <row r="24" spans="1:15" ht="14.25">
      <c r="A24" s="184"/>
      <c r="B24" s="431"/>
      <c r="C24" s="431"/>
      <c r="D24" s="431"/>
      <c r="E24" s="431"/>
      <c r="F24" s="431"/>
      <c r="G24" s="431"/>
      <c r="H24" s="188"/>
      <c r="I24" s="188"/>
      <c r="J24" s="182"/>
      <c r="K24" s="430"/>
      <c r="L24" s="430"/>
      <c r="M24" s="255">
        <f t="shared" si="0"/>
      </c>
      <c r="N24" s="183"/>
      <c r="O24" s="257">
        <f t="shared" si="1"/>
      </c>
    </row>
    <row r="25" spans="1:15" ht="14.25">
      <c r="A25" s="184"/>
      <c r="B25" s="431"/>
      <c r="C25" s="431"/>
      <c r="D25" s="431"/>
      <c r="E25" s="431"/>
      <c r="F25" s="431"/>
      <c r="G25" s="431"/>
      <c r="H25" s="188"/>
      <c r="I25" s="188"/>
      <c r="J25" s="182"/>
      <c r="K25" s="430"/>
      <c r="L25" s="430"/>
      <c r="M25" s="255">
        <f t="shared" si="0"/>
      </c>
      <c r="N25" s="183"/>
      <c r="O25" s="257">
        <f t="shared" si="1"/>
      </c>
    </row>
    <row r="26" spans="1:15" ht="13.5">
      <c r="A26" s="184"/>
      <c r="B26" s="431"/>
      <c r="C26" s="431"/>
      <c r="D26" s="431"/>
      <c r="E26" s="431"/>
      <c r="F26" s="431"/>
      <c r="G26" s="431"/>
      <c r="H26" s="188"/>
      <c r="I26" s="188"/>
      <c r="J26" s="182"/>
      <c r="K26" s="430"/>
      <c r="L26" s="430"/>
      <c r="M26" s="255">
        <f t="shared" si="0"/>
      </c>
      <c r="N26" s="183"/>
      <c r="O26" s="257">
        <f t="shared" si="1"/>
      </c>
    </row>
    <row r="27" spans="1:15" ht="13.5">
      <c r="A27" s="184"/>
      <c r="B27" s="431"/>
      <c r="C27" s="431"/>
      <c r="D27" s="431"/>
      <c r="E27" s="431"/>
      <c r="F27" s="431"/>
      <c r="G27" s="431"/>
      <c r="H27" s="188"/>
      <c r="I27" s="188"/>
      <c r="J27" s="182"/>
      <c r="K27" s="430"/>
      <c r="L27" s="430"/>
      <c r="M27" s="255">
        <f t="shared" si="0"/>
      </c>
      <c r="N27" s="183"/>
      <c r="O27" s="257">
        <f t="shared" si="1"/>
      </c>
    </row>
    <row r="28" spans="1:15" ht="13.5">
      <c r="A28" s="184"/>
      <c r="B28" s="431"/>
      <c r="C28" s="431"/>
      <c r="D28" s="431"/>
      <c r="E28" s="431"/>
      <c r="F28" s="431"/>
      <c r="G28" s="431"/>
      <c r="H28" s="188"/>
      <c r="I28" s="188"/>
      <c r="J28" s="182"/>
      <c r="K28" s="430"/>
      <c r="L28" s="430"/>
      <c r="M28" s="255">
        <f t="shared" si="0"/>
      </c>
      <c r="N28" s="183"/>
      <c r="O28" s="257">
        <f t="shared" si="1"/>
      </c>
    </row>
    <row r="29" spans="1:15" ht="13.5">
      <c r="A29" s="184"/>
      <c r="B29" s="431"/>
      <c r="C29" s="431"/>
      <c r="D29" s="431"/>
      <c r="E29" s="431"/>
      <c r="F29" s="431"/>
      <c r="G29" s="431"/>
      <c r="H29" s="188"/>
      <c r="I29" s="188"/>
      <c r="J29" s="182"/>
      <c r="K29" s="430"/>
      <c r="L29" s="430"/>
      <c r="M29" s="255">
        <f t="shared" si="0"/>
      </c>
      <c r="N29" s="183"/>
      <c r="O29" s="257">
        <f t="shared" si="1"/>
      </c>
    </row>
    <row r="30" spans="1:15" ht="13.5">
      <c r="A30" s="184"/>
      <c r="B30" s="431"/>
      <c r="C30" s="431"/>
      <c r="D30" s="431"/>
      <c r="E30" s="431"/>
      <c r="F30" s="431"/>
      <c r="G30" s="431"/>
      <c r="H30" s="188"/>
      <c r="I30" s="188"/>
      <c r="J30" s="182"/>
      <c r="K30" s="430"/>
      <c r="L30" s="430"/>
      <c r="M30" s="255">
        <f t="shared" si="0"/>
      </c>
      <c r="N30" s="183"/>
      <c r="O30" s="257">
        <f t="shared" si="1"/>
      </c>
    </row>
    <row r="31" spans="1:15" ht="13.5">
      <c r="A31" s="184"/>
      <c r="B31" s="431"/>
      <c r="C31" s="431"/>
      <c r="D31" s="431"/>
      <c r="E31" s="431"/>
      <c r="F31" s="431"/>
      <c r="G31" s="431"/>
      <c r="H31" s="188"/>
      <c r="I31" s="188"/>
      <c r="J31" s="182"/>
      <c r="K31" s="430"/>
      <c r="L31" s="430"/>
      <c r="M31" s="255">
        <f t="shared" si="0"/>
      </c>
      <c r="N31" s="183"/>
      <c r="O31" s="257">
        <f t="shared" si="1"/>
      </c>
    </row>
    <row r="32" spans="1:15" ht="13.5">
      <c r="A32" s="184"/>
      <c r="B32" s="431"/>
      <c r="C32" s="431"/>
      <c r="D32" s="431"/>
      <c r="E32" s="431"/>
      <c r="F32" s="431"/>
      <c r="G32" s="431"/>
      <c r="H32" s="188"/>
      <c r="I32" s="188"/>
      <c r="J32" s="182"/>
      <c r="K32" s="430"/>
      <c r="L32" s="430"/>
      <c r="M32" s="255">
        <f t="shared" si="0"/>
      </c>
      <c r="N32" s="183"/>
      <c r="O32" s="257">
        <f t="shared" si="1"/>
      </c>
    </row>
    <row r="33" spans="1:15" ht="13.5">
      <c r="A33" s="184"/>
      <c r="B33" s="431"/>
      <c r="C33" s="431"/>
      <c r="D33" s="431"/>
      <c r="E33" s="431"/>
      <c r="F33" s="431"/>
      <c r="G33" s="431"/>
      <c r="H33" s="188"/>
      <c r="I33" s="188"/>
      <c r="J33" s="182"/>
      <c r="K33" s="430"/>
      <c r="L33" s="430"/>
      <c r="M33" s="255">
        <f t="shared" si="0"/>
      </c>
      <c r="N33" s="183"/>
      <c r="O33" s="257">
        <f t="shared" si="1"/>
      </c>
    </row>
    <row r="34" spans="1:15" ht="13.5">
      <c r="A34" s="184"/>
      <c r="B34" s="431"/>
      <c r="C34" s="431"/>
      <c r="D34" s="431"/>
      <c r="E34" s="431"/>
      <c r="F34" s="431"/>
      <c r="G34" s="431"/>
      <c r="H34" s="188"/>
      <c r="I34" s="188"/>
      <c r="J34" s="182"/>
      <c r="K34" s="430"/>
      <c r="L34" s="430"/>
      <c r="M34" s="255">
        <f t="shared" si="0"/>
      </c>
      <c r="N34" s="183"/>
      <c r="O34" s="257">
        <f t="shared" si="1"/>
      </c>
    </row>
    <row r="35" spans="1:15" ht="13.5">
      <c r="A35" s="184"/>
      <c r="B35" s="431"/>
      <c r="C35" s="431"/>
      <c r="D35" s="431"/>
      <c r="E35" s="431"/>
      <c r="F35" s="431"/>
      <c r="G35" s="431"/>
      <c r="H35" s="188"/>
      <c r="I35" s="188"/>
      <c r="J35" s="182"/>
      <c r="K35" s="430"/>
      <c r="L35" s="430"/>
      <c r="M35" s="255">
        <f t="shared" si="0"/>
      </c>
      <c r="N35" s="183"/>
      <c r="O35" s="257">
        <f t="shared" si="1"/>
      </c>
    </row>
    <row r="36" spans="1:15" ht="13.5">
      <c r="A36" s="184"/>
      <c r="B36" s="431"/>
      <c r="C36" s="431"/>
      <c r="D36" s="431"/>
      <c r="E36" s="431"/>
      <c r="F36" s="431"/>
      <c r="G36" s="431"/>
      <c r="H36" s="188"/>
      <c r="I36" s="188"/>
      <c r="J36" s="182"/>
      <c r="K36" s="430"/>
      <c r="L36" s="430"/>
      <c r="M36" s="255">
        <f t="shared" si="0"/>
      </c>
      <c r="N36" s="183"/>
      <c r="O36" s="257">
        <f t="shared" si="1"/>
      </c>
    </row>
    <row r="37" spans="1:15" ht="13.5">
      <c r="A37" s="184"/>
      <c r="B37" s="431"/>
      <c r="C37" s="431"/>
      <c r="D37" s="431"/>
      <c r="E37" s="431"/>
      <c r="F37" s="431"/>
      <c r="G37" s="431"/>
      <c r="H37" s="188"/>
      <c r="I37" s="188"/>
      <c r="J37" s="182"/>
      <c r="K37" s="430"/>
      <c r="L37" s="430"/>
      <c r="M37" s="255">
        <f t="shared" si="0"/>
      </c>
      <c r="N37" s="183"/>
      <c r="O37" s="257">
        <f t="shared" si="1"/>
      </c>
    </row>
    <row r="38" spans="1:15" ht="13.5">
      <c r="A38" s="184"/>
      <c r="B38" s="431"/>
      <c r="C38" s="431"/>
      <c r="D38" s="431"/>
      <c r="E38" s="431"/>
      <c r="F38" s="431"/>
      <c r="G38" s="431"/>
      <c r="H38" s="188"/>
      <c r="I38" s="188"/>
      <c r="J38" s="182"/>
      <c r="K38" s="430"/>
      <c r="L38" s="430"/>
      <c r="M38" s="255">
        <f t="shared" si="0"/>
      </c>
      <c r="N38" s="183"/>
      <c r="O38" s="257">
        <f t="shared" si="1"/>
      </c>
    </row>
    <row r="39" spans="1:15" ht="13.5">
      <c r="A39" s="184"/>
      <c r="B39" s="431"/>
      <c r="C39" s="431"/>
      <c r="D39" s="431"/>
      <c r="E39" s="431"/>
      <c r="F39" s="431"/>
      <c r="G39" s="431"/>
      <c r="H39" s="188"/>
      <c r="I39" s="188"/>
      <c r="J39" s="182"/>
      <c r="K39" s="430"/>
      <c r="L39" s="430"/>
      <c r="M39" s="255">
        <f t="shared" si="0"/>
      </c>
      <c r="N39" s="183"/>
      <c r="O39" s="257">
        <f t="shared" si="1"/>
      </c>
    </row>
    <row r="40" spans="1:15" ht="13.5">
      <c r="A40" s="184"/>
      <c r="B40" s="431"/>
      <c r="C40" s="431"/>
      <c r="D40" s="431"/>
      <c r="E40" s="431"/>
      <c r="F40" s="431"/>
      <c r="G40" s="431"/>
      <c r="H40" s="188"/>
      <c r="I40" s="188"/>
      <c r="J40" s="182"/>
      <c r="K40" s="430"/>
      <c r="L40" s="430"/>
      <c r="M40" s="255">
        <f t="shared" si="0"/>
      </c>
      <c r="N40" s="183"/>
      <c r="O40" s="257">
        <f t="shared" si="1"/>
      </c>
    </row>
    <row r="41" spans="1:15" ht="13.5">
      <c r="A41" s="184"/>
      <c r="B41" s="431"/>
      <c r="C41" s="431"/>
      <c r="D41" s="431"/>
      <c r="E41" s="431"/>
      <c r="F41" s="431"/>
      <c r="G41" s="431"/>
      <c r="H41" s="188"/>
      <c r="I41" s="188"/>
      <c r="J41" s="182"/>
      <c r="K41" s="430"/>
      <c r="L41" s="430"/>
      <c r="M41" s="255">
        <f t="shared" si="0"/>
      </c>
      <c r="N41" s="183"/>
      <c r="O41" s="257">
        <f t="shared" si="1"/>
      </c>
    </row>
    <row r="42" spans="1:15" ht="13.5">
      <c r="A42" s="184"/>
      <c r="B42" s="431"/>
      <c r="C42" s="431"/>
      <c r="D42" s="431"/>
      <c r="E42" s="431"/>
      <c r="F42" s="431"/>
      <c r="G42" s="431"/>
      <c r="H42" s="188"/>
      <c r="I42" s="188"/>
      <c r="J42" s="182"/>
      <c r="K42" s="430"/>
      <c r="L42" s="430"/>
      <c r="M42" s="255">
        <f t="shared" si="0"/>
      </c>
      <c r="N42" s="183"/>
      <c r="O42" s="257">
        <f t="shared" si="1"/>
      </c>
    </row>
    <row r="43" spans="1:15" ht="13.5">
      <c r="A43" s="184"/>
      <c r="B43" s="431"/>
      <c r="C43" s="431"/>
      <c r="D43" s="431"/>
      <c r="E43" s="431"/>
      <c r="F43" s="431"/>
      <c r="G43" s="431"/>
      <c r="H43" s="188"/>
      <c r="I43" s="188"/>
      <c r="J43" s="182"/>
      <c r="K43" s="430"/>
      <c r="L43" s="430"/>
      <c r="M43" s="255">
        <f t="shared" si="0"/>
      </c>
      <c r="N43" s="183"/>
      <c r="O43" s="257">
        <f t="shared" si="1"/>
      </c>
    </row>
    <row r="44" spans="1:15" ht="13.5">
      <c r="A44" s="184"/>
      <c r="B44" s="431"/>
      <c r="C44" s="431"/>
      <c r="D44" s="431"/>
      <c r="E44" s="431"/>
      <c r="F44" s="431"/>
      <c r="G44" s="431"/>
      <c r="H44" s="188"/>
      <c r="I44" s="188"/>
      <c r="J44" s="182"/>
      <c r="K44" s="430"/>
      <c r="L44" s="430"/>
      <c r="M44" s="255">
        <f t="shared" si="0"/>
      </c>
      <c r="N44" s="183"/>
      <c r="O44" s="257">
        <f t="shared" si="1"/>
      </c>
    </row>
    <row r="46" spans="1:15" ht="15.75" thickBot="1">
      <c r="A46" s="136" t="str">
        <f>'FA Summary'!$A$60</f>
        <v>FORM REVISED 3/3/15</v>
      </c>
      <c r="L46" s="57"/>
      <c r="M46" s="57"/>
      <c r="N46" s="103" t="s">
        <v>65</v>
      </c>
      <c r="O46" s="104">
        <f>SUM(O17:O44)</f>
        <v>0</v>
      </c>
    </row>
    <row r="47" ht="13.5" thickTop="1">
      <c r="A47" s="105"/>
    </row>
  </sheetData>
  <sheetProtection password="EF61" sheet="1" formatColumns="0" selectLockedCells="1"/>
  <mergeCells count="100">
    <mergeCell ref="M4:O4"/>
    <mergeCell ref="D18:G18"/>
    <mergeCell ref="I9:J9"/>
    <mergeCell ref="K9:L9"/>
    <mergeCell ref="K18:L18"/>
    <mergeCell ref="K16:L16"/>
    <mergeCell ref="A1:O1"/>
    <mergeCell ref="C2:D2"/>
    <mergeCell ref="A15:L15"/>
    <mergeCell ref="B8:D8"/>
    <mergeCell ref="M5:N6"/>
    <mergeCell ref="C4:I4"/>
    <mergeCell ref="B7:D7"/>
    <mergeCell ref="B12:I12"/>
    <mergeCell ref="C5:I5"/>
    <mergeCell ref="J4:L4"/>
    <mergeCell ref="D42:G42"/>
    <mergeCell ref="B42:C42"/>
    <mergeCell ref="B16:C16"/>
    <mergeCell ref="D16:G16"/>
    <mergeCell ref="K20:L20"/>
    <mergeCell ref="B17:C17"/>
    <mergeCell ref="D17:G17"/>
    <mergeCell ref="K17:L17"/>
    <mergeCell ref="B19:C19"/>
    <mergeCell ref="K19:L19"/>
    <mergeCell ref="K36:L36"/>
    <mergeCell ref="K35:L35"/>
    <mergeCell ref="K37:L37"/>
    <mergeCell ref="B44:C44"/>
    <mergeCell ref="D44:G44"/>
    <mergeCell ref="K44:L44"/>
    <mergeCell ref="K42:L42"/>
    <mergeCell ref="B43:C43"/>
    <mergeCell ref="D43:G43"/>
    <mergeCell ref="K43:L43"/>
    <mergeCell ref="B30:C30"/>
    <mergeCell ref="B31:C31"/>
    <mergeCell ref="B33:C33"/>
    <mergeCell ref="K34:L34"/>
    <mergeCell ref="D31:G31"/>
    <mergeCell ref="K29:L29"/>
    <mergeCell ref="K24:L24"/>
    <mergeCell ref="K25:L25"/>
    <mergeCell ref="K26:L26"/>
    <mergeCell ref="K21:L21"/>
    <mergeCell ref="K22:L22"/>
    <mergeCell ref="K23:L23"/>
    <mergeCell ref="D19:G19"/>
    <mergeCell ref="B18:C18"/>
    <mergeCell ref="B22:C22"/>
    <mergeCell ref="B20:C20"/>
    <mergeCell ref="B21:C21"/>
    <mergeCell ref="D20:G20"/>
    <mergeCell ref="D21:G21"/>
    <mergeCell ref="D22:G22"/>
    <mergeCell ref="B25:C25"/>
    <mergeCell ref="D25:G25"/>
    <mergeCell ref="B23:C23"/>
    <mergeCell ref="B24:C24"/>
    <mergeCell ref="D24:G24"/>
    <mergeCell ref="D23:G23"/>
    <mergeCell ref="K27:L27"/>
    <mergeCell ref="D30:G30"/>
    <mergeCell ref="B37:C37"/>
    <mergeCell ref="D37:G37"/>
    <mergeCell ref="B35:C35"/>
    <mergeCell ref="D35:G35"/>
    <mergeCell ref="B36:C36"/>
    <mergeCell ref="D36:G36"/>
    <mergeCell ref="K28:L28"/>
    <mergeCell ref="B34:C34"/>
    <mergeCell ref="B26:C26"/>
    <mergeCell ref="D26:G26"/>
    <mergeCell ref="D29:G29"/>
    <mergeCell ref="B32:C32"/>
    <mergeCell ref="D32:G32"/>
    <mergeCell ref="D27:G27"/>
    <mergeCell ref="D28:G28"/>
    <mergeCell ref="B27:C27"/>
    <mergeCell ref="B28:C28"/>
    <mergeCell ref="B29:C29"/>
    <mergeCell ref="B41:C41"/>
    <mergeCell ref="D41:G41"/>
    <mergeCell ref="B38:C38"/>
    <mergeCell ref="B40:C40"/>
    <mergeCell ref="D38:G38"/>
    <mergeCell ref="D40:G40"/>
    <mergeCell ref="B39:C39"/>
    <mergeCell ref="D39:G39"/>
    <mergeCell ref="K41:L41"/>
    <mergeCell ref="K30:L30"/>
    <mergeCell ref="K31:L31"/>
    <mergeCell ref="D34:G34"/>
    <mergeCell ref="D33:G33"/>
    <mergeCell ref="K33:L33"/>
    <mergeCell ref="K40:L40"/>
    <mergeCell ref="K32:L32"/>
    <mergeCell ref="K38:L38"/>
    <mergeCell ref="K39:L39"/>
  </mergeCells>
  <dataValidations count="1">
    <dataValidation type="list" allowBlank="1" showInputMessage="1" showErrorMessage="1" prompt="Please select operator. Select N/A for equipment which does not require an operator." sqref="H17:H44">
      <formula1>Prime_Labor_Operator</formula1>
    </dataValidation>
  </dataValidations>
  <printOptions horizontalCentered="1"/>
  <pageMargins left="0.5" right="0.29" top="0.41" bottom="0.44" header="0.34" footer="0.22"/>
  <pageSetup horizontalDpi="600" verticalDpi="600" orientation="landscape" scale="75" r:id="rId3"/>
  <headerFooter alignWithMargins="0">
    <oddFooter>&amp;R&amp;"Arial,Bold"&amp;12PRIME CONTRACTOR OUTSIDE RENTED EQUIPMENT</oddFooter>
  </headerFooter>
  <legacyDrawing r:id="rId2"/>
</worksheet>
</file>

<file path=xl/worksheets/sheet5.xml><?xml version="1.0" encoding="utf-8"?>
<worksheet xmlns="http://schemas.openxmlformats.org/spreadsheetml/2006/main" xmlns:r="http://schemas.openxmlformats.org/officeDocument/2006/relationships">
  <sheetPr codeName="Sheet6"/>
  <dimension ref="A1:P50"/>
  <sheetViews>
    <sheetView showGridLines="0" showZeros="0" zoomScale="85" zoomScaleNormal="85" zoomScalePageLayoutView="0" workbookViewId="0" topLeftCell="A16">
      <selection activeCell="D19" sqref="D19:I19"/>
    </sheetView>
  </sheetViews>
  <sheetFormatPr defaultColWidth="9.140625" defaultRowHeight="12.75"/>
  <cols>
    <col min="1" max="1" width="14.7109375" style="1" customWidth="1"/>
    <col min="2" max="2" width="9.140625" style="1" customWidth="1"/>
    <col min="3" max="3" width="12.7109375" style="1" customWidth="1"/>
    <col min="4" max="4" width="8.00390625" style="1" customWidth="1"/>
    <col min="5" max="5" width="9.140625" style="1" customWidth="1"/>
    <col min="6" max="8" width="8.00390625" style="1" customWidth="1"/>
    <col min="9" max="9" width="20.28125" style="1" customWidth="1"/>
    <col min="10" max="10" width="12.28125" style="1" customWidth="1"/>
    <col min="11" max="11" width="8.7109375" style="1" customWidth="1"/>
    <col min="12" max="12" width="11.8515625" style="1" customWidth="1"/>
    <col min="13" max="13" width="10.8515625" style="1" customWidth="1"/>
    <col min="14" max="14" width="16.57421875" style="1" customWidth="1"/>
    <col min="15" max="16384" width="9.140625" style="1" customWidth="1"/>
  </cols>
  <sheetData>
    <row r="1" spans="1:14" ht="28.5" customHeight="1">
      <c r="A1" s="435" t="s">
        <v>108</v>
      </c>
      <c r="B1" s="435"/>
      <c r="C1" s="435"/>
      <c r="D1" s="435"/>
      <c r="E1" s="435"/>
      <c r="F1" s="435"/>
      <c r="G1" s="435"/>
      <c r="H1" s="435"/>
      <c r="I1" s="435"/>
      <c r="J1" s="435"/>
      <c r="K1" s="435"/>
      <c r="L1" s="435"/>
      <c r="M1" s="435"/>
      <c r="N1" s="435"/>
    </row>
    <row r="2" spans="1:4" ht="15.75">
      <c r="A2" s="50" t="s">
        <v>54</v>
      </c>
      <c r="C2" s="460">
        <f>'FA Summary'!$C$3</f>
        <v>0</v>
      </c>
      <c r="D2" s="454"/>
    </row>
    <row r="3" spans="2:9" ht="9" customHeight="1">
      <c r="B3" s="5"/>
      <c r="C3" s="456">
        <f>'FA Summary'!$C$5</f>
        <v>0</v>
      </c>
      <c r="D3" s="454"/>
      <c r="E3" s="454"/>
      <c r="F3" s="454"/>
      <c r="G3" s="454"/>
      <c r="H3" s="454"/>
      <c r="I3" s="454"/>
    </row>
    <row r="4" spans="1:15" ht="15.75">
      <c r="A4" s="34" t="s">
        <v>0</v>
      </c>
      <c r="B4" s="11"/>
      <c r="C4" s="454"/>
      <c r="D4" s="454"/>
      <c r="E4" s="454"/>
      <c r="F4" s="454"/>
      <c r="G4" s="454"/>
      <c r="H4" s="454"/>
      <c r="I4" s="454"/>
      <c r="J4" s="151"/>
      <c r="K4" s="151"/>
      <c r="L4" s="14" t="s">
        <v>76</v>
      </c>
      <c r="M4" s="213"/>
      <c r="N4" s="157">
        <f>'FA Summary'!$K$5</f>
        <v>0</v>
      </c>
      <c r="O4" s="157"/>
    </row>
    <row r="5" spans="1:15" ht="15.75">
      <c r="A5" s="34" t="s">
        <v>1</v>
      </c>
      <c r="B5" s="11"/>
      <c r="C5" s="456">
        <f>'FA Summary'!$C$7</f>
        <v>0</v>
      </c>
      <c r="D5" s="454"/>
      <c r="E5" s="454"/>
      <c r="F5" s="454"/>
      <c r="G5" s="454"/>
      <c r="H5" s="454"/>
      <c r="I5" s="454"/>
      <c r="J5" s="454"/>
      <c r="K5" s="151"/>
      <c r="L5" s="457"/>
      <c r="M5" s="457"/>
      <c r="N5" s="3"/>
      <c r="O5" s="3"/>
    </row>
    <row r="6" spans="2:15" ht="9" customHeight="1">
      <c r="B6" s="3"/>
      <c r="C6" s="3"/>
      <c r="D6" s="3"/>
      <c r="E6" s="3"/>
      <c r="F6" s="3"/>
      <c r="G6" s="3"/>
      <c r="H6" s="3"/>
      <c r="I6" s="3"/>
      <c r="J6" s="3"/>
      <c r="K6" s="3"/>
      <c r="L6" s="457"/>
      <c r="M6" s="457"/>
      <c r="N6" s="3"/>
      <c r="O6" s="3"/>
    </row>
    <row r="7" spans="1:15" ht="15.75">
      <c r="A7" s="174"/>
      <c r="B7" s="453"/>
      <c r="C7" s="454"/>
      <c r="D7" s="454"/>
      <c r="E7" s="209"/>
      <c r="F7" s="3"/>
      <c r="G7" s="3"/>
      <c r="H7" s="3"/>
      <c r="I7" s="3"/>
      <c r="J7" s="3"/>
      <c r="K7" s="3"/>
      <c r="L7" s="3"/>
      <c r="M7" s="3"/>
      <c r="N7" s="3"/>
      <c r="O7" s="3"/>
    </row>
    <row r="8" spans="1:16" ht="15.75">
      <c r="A8" s="13" t="s">
        <v>94</v>
      </c>
      <c r="B8" s="455">
        <f>'FA Summary'!$C$9</f>
        <v>0</v>
      </c>
      <c r="C8" s="454"/>
      <c r="D8" s="454"/>
      <c r="F8" s="13" t="s">
        <v>93</v>
      </c>
      <c r="G8" s="158"/>
      <c r="I8" s="158">
        <f>'FA Summary'!$C$11</f>
        <v>0</v>
      </c>
      <c r="J8" s="14" t="s">
        <v>98</v>
      </c>
      <c r="K8" s="158">
        <f>'FA Summary'!$C$14</f>
        <v>0</v>
      </c>
      <c r="L8" s="207">
        <f>'FA Summary'!$K$11</f>
        <v>0</v>
      </c>
      <c r="M8" s="12" t="s">
        <v>71</v>
      </c>
      <c r="N8" s="153">
        <f>'FA Summary'!$C$16</f>
        <v>0</v>
      </c>
      <c r="O8" s="153"/>
      <c r="P8" s="153"/>
    </row>
    <row r="9" spans="1:16" ht="15.75">
      <c r="A9" s="13" t="s">
        <v>95</v>
      </c>
      <c r="C9" s="208">
        <f>'FA Summary'!$H$9</f>
        <v>0</v>
      </c>
      <c r="D9" s="208"/>
      <c r="F9" s="13" t="s">
        <v>100</v>
      </c>
      <c r="G9" s="158"/>
      <c r="I9" s="214">
        <f>'FA Summary'!$C$12</f>
        <v>0</v>
      </c>
      <c r="J9" s="34" t="s">
        <v>101</v>
      </c>
      <c r="K9" s="458">
        <f>'FA Summary'!$C$15</f>
        <v>0</v>
      </c>
      <c r="L9" s="459"/>
      <c r="M9" s="207"/>
      <c r="N9" s="15"/>
      <c r="O9" s="153"/>
      <c r="P9" s="153"/>
    </row>
    <row r="10" spans="2:15" ht="9" customHeight="1">
      <c r="B10" s="8"/>
      <c r="C10" s="8"/>
      <c r="D10" s="8"/>
      <c r="E10" s="8"/>
      <c r="F10" s="8"/>
      <c r="G10" s="8"/>
      <c r="H10" s="8"/>
      <c r="I10" s="8"/>
      <c r="J10" s="8"/>
      <c r="K10" s="8"/>
      <c r="L10" s="8"/>
      <c r="M10" s="8"/>
      <c r="N10" s="8"/>
      <c r="O10" s="8"/>
    </row>
    <row r="11" spans="2:15" ht="9" customHeight="1">
      <c r="B11" s="8"/>
      <c r="C11" s="9"/>
      <c r="D11" s="8"/>
      <c r="E11" s="10"/>
      <c r="F11" s="10"/>
      <c r="G11" s="10"/>
      <c r="H11" s="8"/>
      <c r="I11" s="8"/>
      <c r="J11" s="8"/>
      <c r="K11" s="8"/>
      <c r="L11" s="8"/>
      <c r="M11" s="8"/>
      <c r="N11" s="8"/>
      <c r="O11" s="8"/>
    </row>
    <row r="12" spans="1:14" ht="15.75">
      <c r="A12" s="106" t="s">
        <v>50</v>
      </c>
      <c r="B12" s="452"/>
      <c r="C12" s="452"/>
      <c r="D12" s="107"/>
      <c r="E12" s="107"/>
      <c r="F12" s="107"/>
      <c r="L12" s="83"/>
      <c r="M12" s="83"/>
      <c r="N12" s="83"/>
    </row>
    <row r="13" spans="1:14" ht="15.75">
      <c r="A13" s="134" t="s">
        <v>60</v>
      </c>
      <c r="L13" s="83"/>
      <c r="M13" s="83"/>
      <c r="N13" s="83"/>
    </row>
    <row r="14" spans="1:14" ht="15.75">
      <c r="A14" s="108" t="s">
        <v>46</v>
      </c>
      <c r="B14" s="426" t="s">
        <v>16</v>
      </c>
      <c r="C14" s="426"/>
      <c r="D14" s="446" t="s">
        <v>3</v>
      </c>
      <c r="E14" s="446"/>
      <c r="F14" s="446"/>
      <c r="G14" s="446"/>
      <c r="H14" s="446"/>
      <c r="I14" s="446"/>
      <c r="J14" s="446" t="s">
        <v>14</v>
      </c>
      <c r="K14" s="446"/>
      <c r="L14" s="446" t="s">
        <v>19</v>
      </c>
      <c r="M14" s="446"/>
      <c r="N14" s="47" t="s">
        <v>25</v>
      </c>
    </row>
    <row r="15" spans="1:14" ht="14.25">
      <c r="A15" s="109"/>
      <c r="B15" s="449"/>
      <c r="C15" s="449"/>
      <c r="D15" s="449"/>
      <c r="E15" s="449"/>
      <c r="F15" s="449"/>
      <c r="G15" s="449"/>
      <c r="H15" s="449"/>
      <c r="I15" s="449"/>
      <c r="J15" s="450"/>
      <c r="K15" s="450"/>
      <c r="L15" s="451"/>
      <c r="M15" s="451"/>
      <c r="N15" s="41"/>
    </row>
    <row r="16" spans="1:14" s="97" customFormat="1" ht="14.25">
      <c r="A16" s="184"/>
      <c r="B16" s="431"/>
      <c r="C16" s="431"/>
      <c r="D16" s="389"/>
      <c r="E16" s="389"/>
      <c r="F16" s="389"/>
      <c r="G16" s="389"/>
      <c r="H16" s="389"/>
      <c r="I16" s="389"/>
      <c r="J16" s="442"/>
      <c r="K16" s="442"/>
      <c r="L16" s="443"/>
      <c r="M16" s="443"/>
      <c r="N16" s="257">
        <f>L16*J16</f>
        <v>0</v>
      </c>
    </row>
    <row r="17" spans="1:14" ht="14.25">
      <c r="A17" s="184"/>
      <c r="B17" s="431"/>
      <c r="C17" s="431"/>
      <c r="D17" s="389"/>
      <c r="E17" s="389"/>
      <c r="F17" s="389"/>
      <c r="G17" s="389"/>
      <c r="H17" s="389"/>
      <c r="I17" s="389"/>
      <c r="J17" s="442"/>
      <c r="K17" s="442"/>
      <c r="L17" s="443"/>
      <c r="M17" s="443"/>
      <c r="N17" s="257">
        <f>L17*J17</f>
        <v>0</v>
      </c>
    </row>
    <row r="18" spans="1:14" ht="14.25">
      <c r="A18" s="184"/>
      <c r="B18" s="431"/>
      <c r="C18" s="431"/>
      <c r="D18" s="389"/>
      <c r="E18" s="389"/>
      <c r="F18" s="389"/>
      <c r="G18" s="389"/>
      <c r="H18" s="389"/>
      <c r="I18" s="389"/>
      <c r="J18" s="442"/>
      <c r="K18" s="442"/>
      <c r="L18" s="443"/>
      <c r="M18" s="443"/>
      <c r="N18" s="257">
        <f>L18*J18</f>
        <v>0</v>
      </c>
    </row>
    <row r="19" spans="1:14" ht="14.25">
      <c r="A19" s="184"/>
      <c r="B19" s="431"/>
      <c r="C19" s="431"/>
      <c r="D19" s="389"/>
      <c r="E19" s="389"/>
      <c r="F19" s="389"/>
      <c r="G19" s="389"/>
      <c r="H19" s="389"/>
      <c r="I19" s="389"/>
      <c r="J19" s="442"/>
      <c r="K19" s="442"/>
      <c r="L19" s="443"/>
      <c r="M19" s="443"/>
      <c r="N19" s="257">
        <f aca="true" t="shared" si="0" ref="N19:N28">L19*J19</f>
        <v>0</v>
      </c>
    </row>
    <row r="20" spans="1:14" ht="14.25">
      <c r="A20" s="184"/>
      <c r="B20" s="431"/>
      <c r="C20" s="431"/>
      <c r="D20" s="389"/>
      <c r="E20" s="389"/>
      <c r="F20" s="389"/>
      <c r="G20" s="389"/>
      <c r="H20" s="389"/>
      <c r="I20" s="389"/>
      <c r="J20" s="442"/>
      <c r="K20" s="442"/>
      <c r="L20" s="443"/>
      <c r="M20" s="443"/>
      <c r="N20" s="257">
        <f t="shared" si="0"/>
        <v>0</v>
      </c>
    </row>
    <row r="21" spans="1:14" ht="14.25">
      <c r="A21" s="184"/>
      <c r="B21" s="431"/>
      <c r="C21" s="431"/>
      <c r="D21" s="389"/>
      <c r="E21" s="389"/>
      <c r="F21" s="389"/>
      <c r="G21" s="389"/>
      <c r="H21" s="389"/>
      <c r="I21" s="389"/>
      <c r="J21" s="442"/>
      <c r="K21" s="442"/>
      <c r="L21" s="443"/>
      <c r="M21" s="443"/>
      <c r="N21" s="257">
        <f t="shared" si="0"/>
        <v>0</v>
      </c>
    </row>
    <row r="22" spans="1:14" ht="14.25">
      <c r="A22" s="184"/>
      <c r="B22" s="431"/>
      <c r="C22" s="431"/>
      <c r="D22" s="389"/>
      <c r="E22" s="389"/>
      <c r="F22" s="389"/>
      <c r="G22" s="389"/>
      <c r="H22" s="389"/>
      <c r="I22" s="389"/>
      <c r="J22" s="442"/>
      <c r="K22" s="442"/>
      <c r="L22" s="443"/>
      <c r="M22" s="443"/>
      <c r="N22" s="257">
        <f>L22*J22</f>
        <v>0</v>
      </c>
    </row>
    <row r="23" spans="1:14" ht="14.25">
      <c r="A23" s="184"/>
      <c r="B23" s="431"/>
      <c r="C23" s="431"/>
      <c r="D23" s="389"/>
      <c r="E23" s="389"/>
      <c r="F23" s="389"/>
      <c r="G23" s="389"/>
      <c r="H23" s="389"/>
      <c r="I23" s="389"/>
      <c r="J23" s="442"/>
      <c r="K23" s="442"/>
      <c r="L23" s="443"/>
      <c r="M23" s="443"/>
      <c r="N23" s="257">
        <f>L23*J23</f>
        <v>0</v>
      </c>
    </row>
    <row r="24" spans="1:14" ht="14.25">
      <c r="A24" s="184"/>
      <c r="B24" s="431"/>
      <c r="C24" s="431"/>
      <c r="D24" s="389"/>
      <c r="E24" s="389"/>
      <c r="F24" s="389"/>
      <c r="G24" s="389"/>
      <c r="H24" s="389"/>
      <c r="I24" s="389"/>
      <c r="J24" s="442"/>
      <c r="K24" s="442"/>
      <c r="L24" s="443"/>
      <c r="M24" s="443"/>
      <c r="N24" s="257">
        <f>L24*J24</f>
        <v>0</v>
      </c>
    </row>
    <row r="25" spans="1:14" ht="14.25">
      <c r="A25" s="184"/>
      <c r="B25" s="431"/>
      <c r="C25" s="431"/>
      <c r="D25" s="389"/>
      <c r="E25" s="389"/>
      <c r="F25" s="389"/>
      <c r="G25" s="389"/>
      <c r="H25" s="389"/>
      <c r="I25" s="389"/>
      <c r="J25" s="442"/>
      <c r="K25" s="442"/>
      <c r="L25" s="443"/>
      <c r="M25" s="443"/>
      <c r="N25" s="257">
        <f>L25*J25</f>
        <v>0</v>
      </c>
    </row>
    <row r="26" spans="1:14" ht="14.25">
      <c r="A26" s="184"/>
      <c r="B26" s="431"/>
      <c r="C26" s="431"/>
      <c r="D26" s="389"/>
      <c r="E26" s="389"/>
      <c r="F26" s="389"/>
      <c r="G26" s="389"/>
      <c r="H26" s="389"/>
      <c r="I26" s="389"/>
      <c r="J26" s="442"/>
      <c r="K26" s="442"/>
      <c r="L26" s="443"/>
      <c r="M26" s="443"/>
      <c r="N26" s="257">
        <f>L26*J26</f>
        <v>0</v>
      </c>
    </row>
    <row r="27" spans="1:14" ht="14.25">
      <c r="A27" s="184"/>
      <c r="B27" s="431"/>
      <c r="C27" s="431"/>
      <c r="D27" s="389"/>
      <c r="E27" s="389"/>
      <c r="F27" s="389"/>
      <c r="G27" s="389"/>
      <c r="H27" s="389"/>
      <c r="I27" s="389"/>
      <c r="J27" s="442"/>
      <c r="K27" s="442"/>
      <c r="L27" s="443"/>
      <c r="M27" s="443"/>
      <c r="N27" s="257">
        <f t="shared" si="0"/>
        <v>0</v>
      </c>
    </row>
    <row r="28" spans="1:14" ht="14.25">
      <c r="A28" s="184"/>
      <c r="B28" s="431"/>
      <c r="C28" s="431"/>
      <c r="D28" s="389"/>
      <c r="E28" s="389"/>
      <c r="F28" s="389"/>
      <c r="G28" s="389"/>
      <c r="H28" s="389"/>
      <c r="I28" s="389"/>
      <c r="J28" s="442"/>
      <c r="K28" s="442"/>
      <c r="L28" s="443"/>
      <c r="M28" s="443"/>
      <c r="N28" s="257">
        <f t="shared" si="0"/>
        <v>0</v>
      </c>
    </row>
    <row r="29" ht="12.75"/>
    <row r="30" spans="11:14" ht="15">
      <c r="K30" s="16"/>
      <c r="L30" s="397" t="s">
        <v>38</v>
      </c>
      <c r="M30" s="445"/>
      <c r="N30" s="261">
        <f>SUM(N16:N28)</f>
        <v>0</v>
      </c>
    </row>
    <row r="31" spans="11:14" ht="15">
      <c r="K31" s="444" t="s">
        <v>40</v>
      </c>
      <c r="L31" s="444"/>
      <c r="M31" s="444"/>
      <c r="N31" s="262">
        <f>N30*0.15</f>
        <v>0</v>
      </c>
    </row>
    <row r="32" spans="11:14" ht="16.5" thickBot="1">
      <c r="K32" s="16"/>
      <c r="L32" s="440" t="s">
        <v>118</v>
      </c>
      <c r="M32" s="441"/>
      <c r="N32" s="263">
        <f>SUM(N31+N30)</f>
        <v>0</v>
      </c>
    </row>
    <row r="33" spans="2:14" ht="15" thickTop="1">
      <c r="B33" s="86"/>
      <c r="C33" s="86"/>
      <c r="D33" s="86"/>
      <c r="E33" s="86"/>
      <c r="F33" s="86"/>
      <c r="G33" s="86"/>
      <c r="H33" s="86"/>
      <c r="I33" s="86"/>
      <c r="J33" s="88"/>
      <c r="K33" s="88"/>
      <c r="L33" s="23"/>
      <c r="M33" s="23"/>
      <c r="N33" s="23"/>
    </row>
    <row r="34" spans="1:14" ht="15.75">
      <c r="A34" s="447" t="s">
        <v>51</v>
      </c>
      <c r="B34" s="447"/>
      <c r="C34" s="110"/>
      <c r="D34" s="110"/>
      <c r="E34" s="110"/>
      <c r="L34" s="83"/>
      <c r="M34" s="83"/>
      <c r="N34" s="83"/>
    </row>
    <row r="35" spans="1:14" ht="15.75">
      <c r="A35" s="133" t="s">
        <v>59</v>
      </c>
      <c r="L35" s="83"/>
      <c r="M35" s="83"/>
      <c r="N35" s="83"/>
    </row>
    <row r="36" spans="2:14" ht="15.75">
      <c r="B36" s="7"/>
      <c r="C36" s="448"/>
      <c r="D36" s="448"/>
      <c r="E36" s="4"/>
      <c r="F36" s="5"/>
      <c r="G36" s="5"/>
      <c r="H36" s="5"/>
      <c r="I36" s="4"/>
      <c r="J36" s="4"/>
      <c r="K36" s="3"/>
      <c r="L36" s="3"/>
      <c r="M36" s="3"/>
      <c r="N36" s="3"/>
    </row>
    <row r="37" spans="1:14" ht="15.75">
      <c r="A37" s="108" t="s">
        <v>46</v>
      </c>
      <c r="B37" s="426" t="s">
        <v>16</v>
      </c>
      <c r="C37" s="426"/>
      <c r="D37" s="446" t="s">
        <v>3</v>
      </c>
      <c r="E37" s="446"/>
      <c r="F37" s="446"/>
      <c r="G37" s="446"/>
      <c r="H37" s="446"/>
      <c r="I37" s="446"/>
      <c r="J37" s="446" t="s">
        <v>14</v>
      </c>
      <c r="K37" s="446"/>
      <c r="L37" s="446" t="s">
        <v>19</v>
      </c>
      <c r="M37" s="446"/>
      <c r="N37" s="47" t="s">
        <v>25</v>
      </c>
    </row>
    <row r="38" spans="1:14" ht="12.75">
      <c r="A38" s="109"/>
      <c r="B38" s="20"/>
      <c r="C38" s="20"/>
      <c r="D38" s="20"/>
      <c r="E38" s="20"/>
      <c r="F38" s="20"/>
      <c r="G38" s="20"/>
      <c r="H38" s="20"/>
      <c r="I38" s="20"/>
      <c r="J38" s="20"/>
      <c r="K38" s="20"/>
      <c r="L38" s="20"/>
      <c r="M38" s="20"/>
      <c r="N38" s="56"/>
    </row>
    <row r="39" spans="1:14" ht="14.25">
      <c r="A39" s="239"/>
      <c r="B39" s="431"/>
      <c r="C39" s="431"/>
      <c r="D39" s="389"/>
      <c r="E39" s="389"/>
      <c r="F39" s="389"/>
      <c r="G39" s="389"/>
      <c r="H39" s="389"/>
      <c r="I39" s="389"/>
      <c r="J39" s="431"/>
      <c r="K39" s="431"/>
      <c r="L39" s="443"/>
      <c r="M39" s="443"/>
      <c r="N39" s="257">
        <f aca="true" t="shared" si="1" ref="N39:N46">L39*J39</f>
        <v>0</v>
      </c>
    </row>
    <row r="40" spans="1:14" ht="14.25">
      <c r="A40" s="239"/>
      <c r="B40" s="431"/>
      <c r="C40" s="431"/>
      <c r="D40" s="389"/>
      <c r="E40" s="389"/>
      <c r="F40" s="389"/>
      <c r="G40" s="389"/>
      <c r="H40" s="389"/>
      <c r="I40" s="389"/>
      <c r="J40" s="431"/>
      <c r="K40" s="431"/>
      <c r="L40" s="443"/>
      <c r="M40" s="443"/>
      <c r="N40" s="257">
        <f t="shared" si="1"/>
        <v>0</v>
      </c>
    </row>
    <row r="41" spans="1:14" ht="14.25">
      <c r="A41" s="239"/>
      <c r="B41" s="431"/>
      <c r="C41" s="431"/>
      <c r="D41" s="389"/>
      <c r="E41" s="389"/>
      <c r="F41" s="389"/>
      <c r="G41" s="389"/>
      <c r="H41" s="389"/>
      <c r="I41" s="389"/>
      <c r="J41" s="431"/>
      <c r="K41" s="431"/>
      <c r="L41" s="443"/>
      <c r="M41" s="443"/>
      <c r="N41" s="257">
        <f t="shared" si="1"/>
        <v>0</v>
      </c>
    </row>
    <row r="42" spans="1:14" ht="14.25">
      <c r="A42" s="239"/>
      <c r="B42" s="431"/>
      <c r="C42" s="431"/>
      <c r="D42" s="389"/>
      <c r="E42" s="389"/>
      <c r="F42" s="389"/>
      <c r="G42" s="389"/>
      <c r="H42" s="389"/>
      <c r="I42" s="389"/>
      <c r="J42" s="431"/>
      <c r="K42" s="431"/>
      <c r="L42" s="443"/>
      <c r="M42" s="443"/>
      <c r="N42" s="257">
        <f t="shared" si="1"/>
        <v>0</v>
      </c>
    </row>
    <row r="43" spans="1:14" ht="13.5">
      <c r="A43" s="239"/>
      <c r="B43" s="431"/>
      <c r="C43" s="431"/>
      <c r="D43" s="389"/>
      <c r="E43" s="389"/>
      <c r="F43" s="389"/>
      <c r="G43" s="389"/>
      <c r="H43" s="389"/>
      <c r="I43" s="389"/>
      <c r="J43" s="431"/>
      <c r="K43" s="431"/>
      <c r="L43" s="443"/>
      <c r="M43" s="443"/>
      <c r="N43" s="257">
        <f>L43*J43</f>
        <v>0</v>
      </c>
    </row>
    <row r="44" spans="1:14" ht="13.5">
      <c r="A44" s="239"/>
      <c r="B44" s="431"/>
      <c r="C44" s="431"/>
      <c r="D44" s="389"/>
      <c r="E44" s="389"/>
      <c r="F44" s="389"/>
      <c r="G44" s="389"/>
      <c r="H44" s="389"/>
      <c r="I44" s="389"/>
      <c r="J44" s="431"/>
      <c r="K44" s="431"/>
      <c r="L44" s="443"/>
      <c r="M44" s="443"/>
      <c r="N44" s="257">
        <f>L44*J44</f>
        <v>0</v>
      </c>
    </row>
    <row r="45" spans="1:14" ht="13.5">
      <c r="A45" s="239"/>
      <c r="B45" s="431"/>
      <c r="C45" s="431"/>
      <c r="D45" s="389"/>
      <c r="E45" s="389"/>
      <c r="F45" s="389"/>
      <c r="G45" s="389"/>
      <c r="H45" s="389"/>
      <c r="I45" s="389"/>
      <c r="J45" s="431"/>
      <c r="K45" s="431"/>
      <c r="L45" s="443"/>
      <c r="M45" s="443"/>
      <c r="N45" s="257">
        <f>L45*J45</f>
        <v>0</v>
      </c>
    </row>
    <row r="46" spans="1:14" ht="13.5">
      <c r="A46" s="239"/>
      <c r="B46" s="431"/>
      <c r="C46" s="431"/>
      <c r="D46" s="389"/>
      <c r="E46" s="389"/>
      <c r="F46" s="389"/>
      <c r="G46" s="389"/>
      <c r="H46" s="389"/>
      <c r="I46" s="389"/>
      <c r="J46" s="431"/>
      <c r="K46" s="431"/>
      <c r="L46" s="443"/>
      <c r="M46" s="443"/>
      <c r="N46" s="257">
        <f t="shared" si="1"/>
        <v>0</v>
      </c>
    </row>
    <row r="48" spans="11:14" ht="15">
      <c r="K48" s="16"/>
      <c r="L48" s="397" t="s">
        <v>38</v>
      </c>
      <c r="M48" s="445"/>
      <c r="N48" s="261">
        <f>SUM(N39:N46)</f>
        <v>0</v>
      </c>
    </row>
    <row r="49" spans="11:14" ht="15">
      <c r="K49" s="444" t="s">
        <v>41</v>
      </c>
      <c r="L49" s="444"/>
      <c r="M49" s="444"/>
      <c r="N49" s="262">
        <f>N48*0.05</f>
        <v>0</v>
      </c>
    </row>
    <row r="50" spans="1:14" ht="15.75" thickBot="1">
      <c r="A50" s="136" t="str">
        <f>'FA Summary'!$A$60</f>
        <v>FORM REVISED 3/3/15</v>
      </c>
      <c r="K50" s="16"/>
      <c r="L50" s="440" t="s">
        <v>119</v>
      </c>
      <c r="M50" s="441"/>
      <c r="N50" s="263">
        <f>SUM(N49+N48)</f>
        <v>0</v>
      </c>
    </row>
    <row r="51" ht="13.5" thickTop="1"/>
  </sheetData>
  <sheetProtection password="EF61" sheet="1" selectLockedCells="1"/>
  <mergeCells count="113">
    <mergeCell ref="C5:J5"/>
    <mergeCell ref="L5:M6"/>
    <mergeCell ref="K9:L9"/>
    <mergeCell ref="C2:D2"/>
    <mergeCell ref="J14:K14"/>
    <mergeCell ref="L14:M14"/>
    <mergeCell ref="B14:C14"/>
    <mergeCell ref="D14:I14"/>
    <mergeCell ref="B37:C37"/>
    <mergeCell ref="A1:N1"/>
    <mergeCell ref="B15:C15"/>
    <mergeCell ref="D15:I15"/>
    <mergeCell ref="J15:K15"/>
    <mergeCell ref="L15:M15"/>
    <mergeCell ref="B12:C12"/>
    <mergeCell ref="B7:D7"/>
    <mergeCell ref="B8:D8"/>
    <mergeCell ref="C3:I4"/>
    <mergeCell ref="B24:C24"/>
    <mergeCell ref="D24:I24"/>
    <mergeCell ref="B40:C40"/>
    <mergeCell ref="J40:K40"/>
    <mergeCell ref="D39:I39"/>
    <mergeCell ref="A34:B34"/>
    <mergeCell ref="D40:I40"/>
    <mergeCell ref="B39:C39"/>
    <mergeCell ref="J37:K37"/>
    <mergeCell ref="C36:D36"/>
    <mergeCell ref="L30:M30"/>
    <mergeCell ref="L24:M24"/>
    <mergeCell ref="L27:M27"/>
    <mergeCell ref="L26:M26"/>
    <mergeCell ref="L25:M25"/>
    <mergeCell ref="L28:M28"/>
    <mergeCell ref="D41:I41"/>
    <mergeCell ref="J24:K24"/>
    <mergeCell ref="L22:M22"/>
    <mergeCell ref="K31:M31"/>
    <mergeCell ref="D37:I37"/>
    <mergeCell ref="J39:K39"/>
    <mergeCell ref="D22:I22"/>
    <mergeCell ref="J22:K22"/>
    <mergeCell ref="D27:I27"/>
    <mergeCell ref="L41:M41"/>
    <mergeCell ref="L32:M32"/>
    <mergeCell ref="L37:M37"/>
    <mergeCell ref="L39:M39"/>
    <mergeCell ref="L40:M40"/>
    <mergeCell ref="B17:C17"/>
    <mergeCell ref="B16:C16"/>
    <mergeCell ref="B19:C19"/>
    <mergeCell ref="B22:C22"/>
    <mergeCell ref="B20:C20"/>
    <mergeCell ref="B18:C18"/>
    <mergeCell ref="B28:C28"/>
    <mergeCell ref="J27:K27"/>
    <mergeCell ref="D28:I28"/>
    <mergeCell ref="J28:K28"/>
    <mergeCell ref="J25:K25"/>
    <mergeCell ref="D25:I25"/>
    <mergeCell ref="D26:I26"/>
    <mergeCell ref="J26:K26"/>
    <mergeCell ref="B25:C25"/>
    <mergeCell ref="B27:C27"/>
    <mergeCell ref="L17:M17"/>
    <mergeCell ref="J17:K17"/>
    <mergeCell ref="L16:M16"/>
    <mergeCell ref="L18:M18"/>
    <mergeCell ref="D16:I16"/>
    <mergeCell ref="D17:I17"/>
    <mergeCell ref="J16:K16"/>
    <mergeCell ref="J18:K18"/>
    <mergeCell ref="D18:I18"/>
    <mergeCell ref="L19:M19"/>
    <mergeCell ref="B21:C21"/>
    <mergeCell ref="D21:I21"/>
    <mergeCell ref="J21:K21"/>
    <mergeCell ref="J20:K20"/>
    <mergeCell ref="L21:M21"/>
    <mergeCell ref="D19:I19"/>
    <mergeCell ref="L20:M20"/>
    <mergeCell ref="D20:I20"/>
    <mergeCell ref="J19:K19"/>
    <mergeCell ref="B41:C41"/>
    <mergeCell ref="D44:I44"/>
    <mergeCell ref="J44:K44"/>
    <mergeCell ref="L44:M44"/>
    <mergeCell ref="B42:C42"/>
    <mergeCell ref="D42:I42"/>
    <mergeCell ref="J42:K42"/>
    <mergeCell ref="J41:K41"/>
    <mergeCell ref="B44:C44"/>
    <mergeCell ref="L42:M42"/>
    <mergeCell ref="B45:C45"/>
    <mergeCell ref="D45:I45"/>
    <mergeCell ref="L45:M45"/>
    <mergeCell ref="B46:C46"/>
    <mergeCell ref="J45:K45"/>
    <mergeCell ref="K49:M49"/>
    <mergeCell ref="L48:M48"/>
    <mergeCell ref="D46:I46"/>
    <mergeCell ref="J46:K46"/>
    <mergeCell ref="L46:M46"/>
    <mergeCell ref="L50:M50"/>
    <mergeCell ref="B23:C23"/>
    <mergeCell ref="D23:I23"/>
    <mergeCell ref="J23:K23"/>
    <mergeCell ref="L23:M23"/>
    <mergeCell ref="B26:C26"/>
    <mergeCell ref="B43:C43"/>
    <mergeCell ref="D43:I43"/>
    <mergeCell ref="J43:K43"/>
    <mergeCell ref="L43:M43"/>
  </mergeCells>
  <printOptions horizontalCentered="1"/>
  <pageMargins left="0.5" right="0.29" top="0.41" bottom="0.44" header="0.34" footer="0.22"/>
  <pageSetup horizontalDpi="600" verticalDpi="600" orientation="landscape" scale="74" r:id="rId3"/>
  <headerFooter alignWithMargins="0">
    <oddFooter>&amp;R&amp;"Arial,Bold"&amp;12PRIME CONTRACTOR MATERIAL AND DIRECT CHARGES</oddFooter>
  </headerFooter>
  <legacyDrawing r:id="rId2"/>
</worksheet>
</file>

<file path=xl/worksheets/sheet6.xml><?xml version="1.0" encoding="utf-8"?>
<worksheet xmlns="http://schemas.openxmlformats.org/spreadsheetml/2006/main" xmlns:r="http://schemas.openxmlformats.org/officeDocument/2006/relationships">
  <sheetPr codeName="Sheet11">
    <pageSetUpPr fitToPage="1"/>
  </sheetPr>
  <dimension ref="A1:M52"/>
  <sheetViews>
    <sheetView showGridLines="0" showZeros="0" zoomScale="70" zoomScaleNormal="70" zoomScalePageLayoutView="0" workbookViewId="0" topLeftCell="A17">
      <selection activeCell="J48" sqref="J48"/>
    </sheetView>
  </sheetViews>
  <sheetFormatPr defaultColWidth="9.140625" defaultRowHeight="12.75"/>
  <cols>
    <col min="1" max="1" width="14.8515625" style="1" customWidth="1"/>
    <col min="2" max="4" width="11.421875" style="1" customWidth="1"/>
    <col min="5" max="6" width="9.140625" style="1" customWidth="1"/>
    <col min="7" max="7" width="6.421875" style="1" customWidth="1"/>
    <col min="8" max="8" width="2.7109375" style="1" customWidth="1"/>
    <col min="9" max="9" width="17.421875" style="1" customWidth="1"/>
    <col min="10" max="16384" width="9.140625" style="1" customWidth="1"/>
  </cols>
  <sheetData>
    <row r="1" spans="1:13" ht="23.25">
      <c r="A1" s="373" t="s">
        <v>109</v>
      </c>
      <c r="B1" s="373"/>
      <c r="C1" s="373"/>
      <c r="D1" s="373"/>
      <c r="E1" s="373"/>
      <c r="F1" s="373"/>
      <c r="G1" s="373"/>
      <c r="H1" s="373"/>
      <c r="I1" s="373"/>
      <c r="J1" s="373"/>
      <c r="K1" s="373"/>
      <c r="L1" s="373"/>
      <c r="M1" s="373"/>
    </row>
    <row r="2" ht="12.75"/>
    <row r="3" spans="1:12" ht="15.75">
      <c r="A3" s="111" t="s">
        <v>55</v>
      </c>
      <c r="B3" s="481">
        <f>'FA Summary'!$C$3</f>
        <v>0</v>
      </c>
      <c r="C3" s="481"/>
      <c r="D3" s="3"/>
      <c r="E3" s="3"/>
      <c r="F3" s="3"/>
      <c r="G3" s="3"/>
      <c r="H3" s="3"/>
      <c r="I3" s="3"/>
      <c r="J3" s="3"/>
      <c r="K3" s="3"/>
      <c r="L3" s="3"/>
    </row>
    <row r="4" spans="1:12" ht="9" customHeight="1">
      <c r="A4" s="58"/>
      <c r="B4" s="3"/>
      <c r="C4" s="3"/>
      <c r="D4" s="3"/>
      <c r="E4" s="3"/>
      <c r="F4" s="3"/>
      <c r="G4" s="3"/>
      <c r="H4" s="3"/>
      <c r="I4" s="3"/>
      <c r="J4" s="3"/>
      <c r="K4" s="3"/>
      <c r="L4" s="3"/>
    </row>
    <row r="5" spans="1:12" ht="18.75">
      <c r="A5" s="13" t="s">
        <v>0</v>
      </c>
      <c r="C5" s="376"/>
      <c r="D5" s="376"/>
      <c r="E5" s="376"/>
      <c r="F5" s="376"/>
      <c r="G5" s="376"/>
      <c r="H5" s="376"/>
      <c r="I5" s="145" t="s">
        <v>77</v>
      </c>
      <c r="K5" s="475"/>
      <c r="L5" s="475"/>
    </row>
    <row r="6" spans="1:12" ht="18.75">
      <c r="A6" s="59"/>
      <c r="B6" s="3"/>
      <c r="C6" s="60"/>
      <c r="D6" s="61"/>
      <c r="E6" s="61"/>
      <c r="F6" s="61"/>
      <c r="G6" s="61"/>
      <c r="H6" s="61"/>
      <c r="I6" s="61"/>
      <c r="J6" s="3"/>
      <c r="K6" s="3"/>
      <c r="L6" s="3"/>
    </row>
    <row r="7" spans="1:12" ht="18.75">
      <c r="A7" s="215" t="s">
        <v>1</v>
      </c>
      <c r="C7" s="376"/>
      <c r="D7" s="376"/>
      <c r="E7" s="376"/>
      <c r="F7" s="376"/>
      <c r="G7" s="376"/>
      <c r="H7" s="376"/>
      <c r="I7" s="156"/>
      <c r="J7" s="3"/>
      <c r="K7" s="3"/>
      <c r="L7" s="3"/>
    </row>
    <row r="8" spans="1:12" ht="15.75">
      <c r="A8" s="59"/>
      <c r="B8" s="3"/>
      <c r="C8" s="3"/>
      <c r="D8" s="3"/>
      <c r="E8" s="3"/>
      <c r="F8" s="3"/>
      <c r="G8" s="3"/>
      <c r="H8" s="3"/>
      <c r="I8" s="3"/>
      <c r="J8" s="3"/>
      <c r="K8" s="3"/>
      <c r="L8" s="3"/>
    </row>
    <row r="9" spans="1:12" ht="18.75">
      <c r="A9" s="13" t="s">
        <v>94</v>
      </c>
      <c r="B9" s="482">
        <f>'FA Summary'!$C$9</f>
        <v>0</v>
      </c>
      <c r="C9" s="482"/>
      <c r="D9" s="482"/>
      <c r="E9" s="3"/>
      <c r="F9" s="476" t="s">
        <v>95</v>
      </c>
      <c r="G9" s="477"/>
      <c r="H9" s="477"/>
      <c r="I9" s="478">
        <f>'FA Summary'!$H$9</f>
        <v>0</v>
      </c>
      <c r="J9" s="478"/>
      <c r="K9" s="478"/>
      <c r="L9" s="478"/>
    </row>
    <row r="10" spans="1:12" ht="15.75">
      <c r="A10" s="11"/>
      <c r="B10" s="3"/>
      <c r="C10" s="3"/>
      <c r="D10" s="3"/>
      <c r="E10" s="3"/>
      <c r="F10" s="3"/>
      <c r="G10" s="3"/>
      <c r="H10" s="3"/>
      <c r="I10" s="3"/>
      <c r="J10" s="3"/>
      <c r="K10" s="3"/>
      <c r="L10" s="3"/>
    </row>
    <row r="11" spans="1:12" ht="17.25">
      <c r="A11" s="13" t="s">
        <v>93</v>
      </c>
      <c r="B11" s="471">
        <f>'FA Summary'!$C$11</f>
        <v>0</v>
      </c>
      <c r="C11" s="471"/>
      <c r="D11" s="13"/>
      <c r="E11" s="464" t="s">
        <v>102</v>
      </c>
      <c r="F11" s="464"/>
      <c r="G11" s="465"/>
      <c r="H11" s="465"/>
      <c r="I11" s="479">
        <f>'FA Summary'!$G$11</f>
        <v>0</v>
      </c>
      <c r="J11" s="480"/>
      <c r="K11" s="480"/>
      <c r="L11" s="480"/>
    </row>
    <row r="12" spans="1:12" ht="15.75" customHeight="1">
      <c r="A12" s="13" t="s">
        <v>100</v>
      </c>
      <c r="B12" s="471">
        <f>'FA Summary'!$C$12</f>
        <v>0</v>
      </c>
      <c r="C12" s="471"/>
      <c r="D12" s="13"/>
      <c r="E12" s="474"/>
      <c r="F12" s="474"/>
      <c r="G12" s="367"/>
      <c r="H12" s="367"/>
      <c r="I12" s="479"/>
      <c r="J12" s="480"/>
      <c r="K12" s="480"/>
      <c r="L12" s="480"/>
    </row>
    <row r="13" spans="1:12" ht="13.5">
      <c r="A13" s="3"/>
      <c r="B13" s="467"/>
      <c r="C13" s="467"/>
      <c r="D13" s="3"/>
      <c r="E13" s="3"/>
      <c r="F13" s="3"/>
      <c r="G13" s="3"/>
      <c r="H13" s="3"/>
      <c r="I13" s="3"/>
      <c r="J13" s="3"/>
      <c r="K13" s="3"/>
      <c r="L13" s="3"/>
    </row>
    <row r="14" spans="1:12" ht="17.25">
      <c r="A14" s="145" t="s">
        <v>71</v>
      </c>
      <c r="B14" s="376"/>
      <c r="C14" s="468"/>
      <c r="D14" s="469"/>
      <c r="E14" s="469"/>
      <c r="F14" s="3"/>
      <c r="G14" s="3"/>
      <c r="H14" s="3"/>
      <c r="I14" s="3"/>
      <c r="J14" s="3"/>
      <c r="K14" s="3"/>
      <c r="L14" s="3"/>
    </row>
    <row r="15" spans="1:12" ht="15.75">
      <c r="A15" s="3"/>
      <c r="B15" s="12" t="s">
        <v>66</v>
      </c>
      <c r="C15" s="3"/>
      <c r="D15" s="469"/>
      <c r="E15" s="469"/>
      <c r="F15" s="3"/>
      <c r="G15" s="3"/>
      <c r="H15" s="3"/>
      <c r="I15" s="3"/>
      <c r="J15" s="3"/>
      <c r="K15" s="3"/>
      <c r="L15" s="3"/>
    </row>
    <row r="16" spans="1:12" ht="13.5">
      <c r="A16" s="3"/>
      <c r="B16" s="3"/>
      <c r="C16" s="3"/>
      <c r="D16" s="3"/>
      <c r="E16" s="3"/>
      <c r="F16" s="3"/>
      <c r="G16" s="3"/>
      <c r="H16" s="3"/>
      <c r="I16" s="3"/>
      <c r="J16" s="3"/>
      <c r="K16" s="3"/>
      <c r="L16" s="3"/>
    </row>
    <row r="17" spans="1:12" ht="18">
      <c r="A17" s="13" t="s">
        <v>2</v>
      </c>
      <c r="B17" s="3"/>
      <c r="C17" s="470">
        <f>'FA Summary'!$C$18</f>
        <v>0</v>
      </c>
      <c r="D17" s="470"/>
      <c r="E17" s="385"/>
      <c r="F17" s="385"/>
      <c r="G17" s="385"/>
      <c r="H17" s="466">
        <v>0</v>
      </c>
      <c r="I17" s="466"/>
      <c r="J17" s="3"/>
      <c r="K17" s="3"/>
      <c r="L17" s="3"/>
    </row>
    <row r="18" spans="1:12" ht="18">
      <c r="A18" s="13"/>
      <c r="B18" s="3"/>
      <c r="C18" s="217"/>
      <c r="D18" s="217"/>
      <c r="E18" s="206"/>
      <c r="F18" s="206"/>
      <c r="G18" s="206"/>
      <c r="H18" s="210"/>
      <c r="I18" s="210"/>
      <c r="J18" s="3"/>
      <c r="K18" s="3"/>
      <c r="L18" s="3"/>
    </row>
    <row r="19" spans="1:12" ht="14.25" thickBot="1">
      <c r="A19" s="62"/>
      <c r="B19" s="63"/>
      <c r="C19" s="64"/>
      <c r="D19" s="64"/>
      <c r="E19" s="65"/>
      <c r="F19" s="65"/>
      <c r="G19" s="65"/>
      <c r="H19" s="66"/>
      <c r="I19" s="66"/>
      <c r="J19" s="63"/>
      <c r="K19" s="63"/>
      <c r="L19" s="63"/>
    </row>
    <row r="20" spans="1:12" ht="13.5" thickTop="1">
      <c r="A20" s="67"/>
      <c r="B20" s="67"/>
      <c r="C20" s="67"/>
      <c r="D20" s="67"/>
      <c r="E20" s="67"/>
      <c r="F20" s="67"/>
      <c r="G20" s="67"/>
      <c r="H20" s="67"/>
      <c r="I20" s="67"/>
      <c r="J20" s="67"/>
      <c r="K20" s="67"/>
      <c r="L20" s="67"/>
    </row>
    <row r="21" spans="1:8" s="71" customFormat="1" ht="17.25">
      <c r="A21" s="360" t="s">
        <v>3</v>
      </c>
      <c r="B21" s="472"/>
      <c r="C21" s="472"/>
      <c r="D21" s="473"/>
      <c r="E21" s="382" t="s">
        <v>7</v>
      </c>
      <c r="F21" s="383"/>
      <c r="G21" s="383"/>
      <c r="H21" s="384"/>
    </row>
    <row r="22" spans="1:8" s="71" customFormat="1" ht="17.25">
      <c r="A22" s="363" t="s">
        <v>52</v>
      </c>
      <c r="B22" s="361"/>
      <c r="C22" s="361"/>
      <c r="D22" s="362"/>
      <c r="E22" s="328">
        <f>'Subcontractor Labor'!$N$55</f>
        <v>0</v>
      </c>
      <c r="F22" s="329"/>
      <c r="G22" s="329"/>
      <c r="H22" s="330"/>
    </row>
    <row r="23" spans="1:8" s="71" customFormat="1" ht="17.25">
      <c r="A23" s="363" t="s">
        <v>5</v>
      </c>
      <c r="B23" s="361"/>
      <c r="C23" s="361"/>
      <c r="D23" s="362"/>
      <c r="E23" s="328">
        <f>'Subcontractor Equipment'!$Q$53</f>
        <v>0</v>
      </c>
      <c r="F23" s="329"/>
      <c r="G23" s="329"/>
      <c r="H23" s="330"/>
    </row>
    <row r="24" spans="1:8" s="71" customFormat="1" ht="17.25">
      <c r="A24" s="363" t="s">
        <v>43</v>
      </c>
      <c r="B24" s="361"/>
      <c r="C24" s="361"/>
      <c r="D24" s="362"/>
      <c r="E24" s="328">
        <f>SubcontractorOutsideRentedEquip!$O$45</f>
        <v>0</v>
      </c>
      <c r="F24" s="329"/>
      <c r="G24" s="329"/>
      <c r="H24" s="330"/>
    </row>
    <row r="25" spans="1:8" s="71" customFormat="1" ht="17.25">
      <c r="A25" s="363" t="s">
        <v>44</v>
      </c>
      <c r="B25" s="361"/>
      <c r="C25" s="361"/>
      <c r="D25" s="362"/>
      <c r="E25" s="328">
        <f>'Sub Material &amp; Direct Charges'!$N$31</f>
        <v>0</v>
      </c>
      <c r="F25" s="329"/>
      <c r="G25" s="329"/>
      <c r="H25" s="330"/>
    </row>
    <row r="26" spans="1:8" s="71" customFormat="1" ht="17.25">
      <c r="A26" s="363" t="s">
        <v>37</v>
      </c>
      <c r="B26" s="361"/>
      <c r="C26" s="361"/>
      <c r="D26" s="362"/>
      <c r="E26" s="328">
        <f>'Sub Material &amp; Direct Charges'!$N$49</f>
        <v>0</v>
      </c>
      <c r="F26" s="329"/>
      <c r="G26" s="329"/>
      <c r="H26" s="330"/>
    </row>
    <row r="27" spans="1:8" s="71" customFormat="1" ht="18" customHeight="1" thickBot="1">
      <c r="A27" s="351"/>
      <c r="B27" s="352"/>
      <c r="C27" s="352"/>
      <c r="D27" s="353"/>
      <c r="E27" s="354"/>
      <c r="F27" s="355"/>
      <c r="G27" s="355"/>
      <c r="H27" s="356"/>
    </row>
    <row r="28" spans="1:8" s="71" customFormat="1" ht="18" customHeight="1" thickBot="1">
      <c r="A28" s="335" t="s">
        <v>8</v>
      </c>
      <c r="B28" s="336"/>
      <c r="C28" s="336"/>
      <c r="D28" s="337"/>
      <c r="E28" s="368">
        <f>SUM(E22:E27)</f>
        <v>0</v>
      </c>
      <c r="F28" s="369"/>
      <c r="G28" s="369"/>
      <c r="H28" s="370"/>
    </row>
    <row r="29" spans="1:8" ht="13.5">
      <c r="A29" s="334"/>
      <c r="B29" s="334"/>
      <c r="C29" s="334"/>
      <c r="D29" s="334"/>
      <c r="E29" s="334"/>
      <c r="F29" s="334"/>
      <c r="G29" s="334"/>
      <c r="H29" s="334"/>
    </row>
    <row r="31" ht="12.75">
      <c r="I31" s="2"/>
    </row>
    <row r="32" spans="1:12" ht="13.5">
      <c r="A32" s="327"/>
      <c r="B32" s="327"/>
      <c r="C32" s="327"/>
      <c r="D32" s="327"/>
      <c r="E32" s="327"/>
      <c r="F32" s="3"/>
      <c r="G32" s="75"/>
      <c r="H32" s="327"/>
      <c r="I32" s="327"/>
      <c r="J32" s="327"/>
      <c r="K32" s="327"/>
      <c r="L32" s="327"/>
    </row>
    <row r="33" spans="1:12" ht="15.75">
      <c r="A33" s="461"/>
      <c r="B33" s="461"/>
      <c r="C33" s="461"/>
      <c r="D33" s="461"/>
      <c r="E33" s="461"/>
      <c r="F33" s="11"/>
      <c r="G33" s="76"/>
      <c r="H33" s="461"/>
      <c r="I33" s="461"/>
      <c r="J33" s="461"/>
      <c r="K33" s="461"/>
      <c r="L33" s="461"/>
    </row>
    <row r="34" spans="1:12" ht="15.75">
      <c r="A34" s="11"/>
      <c r="B34" s="11"/>
      <c r="C34" s="11"/>
      <c r="D34" s="11"/>
      <c r="E34" s="11"/>
      <c r="F34" s="11"/>
      <c r="G34" s="14"/>
      <c r="H34" s="367"/>
      <c r="I34" s="367"/>
      <c r="J34" s="367"/>
      <c r="K34" s="367"/>
      <c r="L34" s="367"/>
    </row>
    <row r="35" spans="1:12" ht="15.75">
      <c r="A35" s="12"/>
      <c r="B35" s="11"/>
      <c r="C35" s="11"/>
      <c r="D35" s="11"/>
      <c r="E35" s="11"/>
      <c r="F35" s="11"/>
      <c r="G35" s="11"/>
      <c r="H35" s="11"/>
      <c r="I35" s="11"/>
      <c r="J35" s="11"/>
      <c r="K35" s="11"/>
      <c r="L35" s="77"/>
    </row>
    <row r="36" spans="1:12" ht="15">
      <c r="A36" s="11"/>
      <c r="B36" s="11"/>
      <c r="C36" s="11"/>
      <c r="D36" s="11"/>
      <c r="E36" s="11"/>
      <c r="F36" s="11"/>
      <c r="G36" s="11"/>
      <c r="H36" s="11"/>
      <c r="I36" s="11"/>
      <c r="J36" s="11"/>
      <c r="K36" s="11"/>
      <c r="L36" s="77"/>
    </row>
    <row r="37" spans="1:12" ht="15">
      <c r="A37" s="11"/>
      <c r="B37" s="11"/>
      <c r="C37" s="11"/>
      <c r="D37" s="11"/>
      <c r="E37" s="11"/>
      <c r="F37" s="11"/>
      <c r="G37" s="11"/>
      <c r="H37" s="11"/>
      <c r="I37" s="11"/>
      <c r="J37" s="11"/>
      <c r="K37" s="11"/>
      <c r="L37" s="77"/>
    </row>
    <row r="38" spans="1:12" ht="15">
      <c r="A38" s="11"/>
      <c r="B38" s="11"/>
      <c r="C38" s="11"/>
      <c r="D38" s="11"/>
      <c r="E38" s="11"/>
      <c r="F38" s="11"/>
      <c r="G38" s="11"/>
      <c r="H38" s="11"/>
      <c r="I38" s="11"/>
      <c r="J38" s="11"/>
      <c r="K38" s="11"/>
      <c r="L38" s="77"/>
    </row>
    <row r="39" spans="1:12" ht="15">
      <c r="A39" s="11"/>
      <c r="B39" s="11"/>
      <c r="C39" s="11"/>
      <c r="D39" s="11"/>
      <c r="E39" s="11"/>
      <c r="F39" s="11"/>
      <c r="G39" s="11"/>
      <c r="H39" s="11"/>
      <c r="I39" s="11"/>
      <c r="J39" s="11"/>
      <c r="K39" s="11"/>
      <c r="L39" s="77"/>
    </row>
    <row r="40" spans="1:12" ht="15">
      <c r="A40" s="462"/>
      <c r="B40" s="462"/>
      <c r="C40" s="462"/>
      <c r="D40" s="462"/>
      <c r="E40" s="462"/>
      <c r="F40" s="112"/>
      <c r="G40" s="78"/>
      <c r="H40" s="78"/>
      <c r="I40" s="462"/>
      <c r="J40" s="462"/>
      <c r="K40" s="462"/>
      <c r="L40" s="462"/>
    </row>
    <row r="41" spans="1:12" ht="15.75">
      <c r="A41" s="461"/>
      <c r="B41" s="461"/>
      <c r="C41" s="461"/>
      <c r="D41" s="461"/>
      <c r="E41" s="461"/>
      <c r="H41" s="76"/>
      <c r="I41" s="461"/>
      <c r="J41" s="461"/>
      <c r="K41" s="461"/>
      <c r="L41" s="461"/>
    </row>
    <row r="42" spans="1:12" ht="15.75">
      <c r="A42" s="11"/>
      <c r="B42" s="11"/>
      <c r="C42" s="11"/>
      <c r="D42" s="11"/>
      <c r="E42" s="11"/>
      <c r="H42" s="77"/>
      <c r="I42" s="13"/>
      <c r="J42" s="13"/>
      <c r="K42" s="13"/>
      <c r="L42" s="77"/>
    </row>
    <row r="43" spans="1:12" ht="15.75">
      <c r="A43" s="11"/>
      <c r="B43" s="319"/>
      <c r="C43" s="319"/>
      <c r="D43" s="318"/>
      <c r="E43" s="318"/>
      <c r="F43" s="11"/>
      <c r="G43" s="11"/>
      <c r="H43" s="77"/>
      <c r="I43" s="12"/>
      <c r="J43" s="318"/>
      <c r="K43" s="318"/>
      <c r="L43" s="77"/>
    </row>
    <row r="44" spans="1:12" ht="15">
      <c r="A44" s="11"/>
      <c r="B44" s="11"/>
      <c r="C44" s="11"/>
      <c r="D44" s="11"/>
      <c r="E44" s="11"/>
      <c r="F44" s="11"/>
      <c r="G44" s="11"/>
      <c r="H44" s="11"/>
      <c r="I44" s="11"/>
      <c r="J44" s="11"/>
      <c r="K44" s="11"/>
      <c r="L44" s="77"/>
    </row>
    <row r="45" spans="1:12" ht="23.25" customHeight="1">
      <c r="A45" s="11"/>
      <c r="B45" s="79"/>
      <c r="C45" s="317"/>
      <c r="D45" s="317"/>
      <c r="E45" s="78"/>
      <c r="F45" s="11"/>
      <c r="G45" s="11"/>
      <c r="H45" s="11"/>
      <c r="I45" s="11"/>
      <c r="J45" s="11"/>
      <c r="K45" s="11"/>
      <c r="L45" s="77"/>
    </row>
    <row r="46" spans="1:12" ht="23.25" customHeight="1">
      <c r="A46" s="11"/>
      <c r="B46" s="79"/>
      <c r="C46" s="80"/>
      <c r="D46" s="80"/>
      <c r="E46" s="78"/>
      <c r="F46" s="11"/>
      <c r="G46" s="11"/>
      <c r="H46" s="11"/>
      <c r="I46" s="11"/>
      <c r="J46" s="11"/>
      <c r="K46" s="11"/>
      <c r="L46" s="77"/>
    </row>
    <row r="47" spans="1:12" ht="15">
      <c r="A47" s="11"/>
      <c r="B47" s="11"/>
      <c r="C47" s="11"/>
      <c r="D47" s="11"/>
      <c r="E47" s="11"/>
      <c r="F47" s="11"/>
      <c r="G47" s="11"/>
      <c r="H47" s="11"/>
      <c r="I47" s="11"/>
      <c r="J47" s="11"/>
      <c r="K47" s="11"/>
      <c r="L47" s="77"/>
    </row>
    <row r="48" spans="1:11" s="143" customFormat="1" ht="20.25">
      <c r="A48" s="148" t="s">
        <v>57</v>
      </c>
      <c r="B48" s="147"/>
      <c r="C48" s="147"/>
      <c r="D48" s="147"/>
      <c r="E48" s="147"/>
      <c r="F48" s="147"/>
      <c r="G48" s="147"/>
      <c r="H48" s="147"/>
      <c r="J48" s="141"/>
      <c r="K48" s="219"/>
    </row>
    <row r="49" spans="1:11" s="143" customFormat="1" ht="20.25">
      <c r="A49" s="463" t="s">
        <v>11</v>
      </c>
      <c r="B49" s="463"/>
      <c r="C49" s="463"/>
      <c r="D49" s="463"/>
      <c r="E49" s="140"/>
      <c r="F49" s="140"/>
      <c r="G49" s="140"/>
      <c r="H49" s="140"/>
      <c r="I49" s="140"/>
      <c r="J49" s="139"/>
      <c r="K49" s="139"/>
    </row>
    <row r="50" spans="1:11" s="143" customFormat="1" ht="20.25">
      <c r="A50" s="139"/>
      <c r="F50" s="144"/>
      <c r="G50" s="144"/>
      <c r="H50" s="144"/>
      <c r="I50" s="146"/>
      <c r="J50" s="218"/>
      <c r="K50" s="219"/>
    </row>
    <row r="51" spans="1:12" ht="15.75">
      <c r="A51" s="11"/>
      <c r="B51" s="11"/>
      <c r="C51" s="11"/>
      <c r="D51" s="11"/>
      <c r="E51" s="11"/>
      <c r="F51" s="11"/>
      <c r="G51" s="11"/>
      <c r="H51" s="11"/>
      <c r="I51" s="11"/>
      <c r="J51" s="11"/>
      <c r="K51" s="11"/>
      <c r="L51" s="77"/>
    </row>
    <row r="52" spans="1:11" ht="15">
      <c r="A52" s="136" t="str">
        <f>'FA Summary'!$A$60</f>
        <v>FORM REVISED 3/3/15</v>
      </c>
      <c r="B52" s="3"/>
      <c r="C52" s="3"/>
      <c r="D52" s="3"/>
      <c r="E52" s="3"/>
      <c r="F52" s="3"/>
      <c r="G52" s="3"/>
      <c r="H52" s="3"/>
      <c r="I52" s="3"/>
      <c r="J52" s="3"/>
      <c r="K52" s="3"/>
    </row>
  </sheetData>
  <sheetProtection password="EF61" sheet="1" selectLockedCells="1"/>
  <mergeCells count="51">
    <mergeCell ref="A1:M1"/>
    <mergeCell ref="E12:F12"/>
    <mergeCell ref="C5:H5"/>
    <mergeCell ref="C7:H7"/>
    <mergeCell ref="K5:L5"/>
    <mergeCell ref="F9:H9"/>
    <mergeCell ref="I9:L9"/>
    <mergeCell ref="I11:L12"/>
    <mergeCell ref="B3:C3"/>
    <mergeCell ref="B9:D9"/>
    <mergeCell ref="C17:D17"/>
    <mergeCell ref="E21:H21"/>
    <mergeCell ref="E22:H22"/>
    <mergeCell ref="B11:C11"/>
    <mergeCell ref="B12:C12"/>
    <mergeCell ref="A21:D21"/>
    <mergeCell ref="A22:D22"/>
    <mergeCell ref="I41:L41"/>
    <mergeCell ref="A40:E40"/>
    <mergeCell ref="H34:L34"/>
    <mergeCell ref="B13:C13"/>
    <mergeCell ref="B14:C14"/>
    <mergeCell ref="A24:D24"/>
    <mergeCell ref="E23:H23"/>
    <mergeCell ref="A25:D25"/>
    <mergeCell ref="H32:L32"/>
    <mergeCell ref="D14:E15"/>
    <mergeCell ref="H33:L33"/>
    <mergeCell ref="E26:H26"/>
    <mergeCell ref="E24:H24"/>
    <mergeCell ref="E11:H11"/>
    <mergeCell ref="G12:H12"/>
    <mergeCell ref="E17:G17"/>
    <mergeCell ref="H17:I17"/>
    <mergeCell ref="A49:D49"/>
    <mergeCell ref="A26:D26"/>
    <mergeCell ref="A23:D23"/>
    <mergeCell ref="A32:E32"/>
    <mergeCell ref="A27:D27"/>
    <mergeCell ref="B43:C43"/>
    <mergeCell ref="C45:D45"/>
    <mergeCell ref="J43:K43"/>
    <mergeCell ref="E25:H25"/>
    <mergeCell ref="A33:E33"/>
    <mergeCell ref="A28:D28"/>
    <mergeCell ref="A29:H29"/>
    <mergeCell ref="E27:H27"/>
    <mergeCell ref="I40:L40"/>
    <mergeCell ref="A41:E41"/>
    <mergeCell ref="E28:H28"/>
    <mergeCell ref="D43:E43"/>
  </mergeCells>
  <printOptions horizontalCentered="1"/>
  <pageMargins left="0.35" right="0.29" top="0.68" bottom="1" header="0.5" footer="0.5"/>
  <pageSetup fitToHeight="1" fitToWidth="1" horizontalDpi="600" verticalDpi="600" orientation="portrait" scale="79" r:id="rId3"/>
  <headerFooter alignWithMargins="0">
    <oddFooter>&amp;Rpg. 1</oddFooter>
  </headerFooter>
  <legacyDrawing r:id="rId2"/>
</worksheet>
</file>

<file path=xl/worksheets/sheet7.xml><?xml version="1.0" encoding="utf-8"?>
<worksheet xmlns="http://schemas.openxmlformats.org/spreadsheetml/2006/main" xmlns:r="http://schemas.openxmlformats.org/officeDocument/2006/relationships">
  <sheetPr codeName="Sheet12">
    <pageSetUpPr fitToPage="1"/>
  </sheetPr>
  <dimension ref="A1:P55"/>
  <sheetViews>
    <sheetView showGridLines="0" showZeros="0" zoomScale="80" zoomScaleNormal="80" zoomScalePageLayoutView="0" workbookViewId="0" topLeftCell="A1">
      <selection activeCell="A17" sqref="A17"/>
    </sheetView>
  </sheetViews>
  <sheetFormatPr defaultColWidth="9.140625" defaultRowHeight="12.75"/>
  <cols>
    <col min="1" max="1" width="11.140625" style="1" customWidth="1"/>
    <col min="2" max="2" width="9.140625" style="1" customWidth="1"/>
    <col min="3" max="3" width="13.421875" style="1" customWidth="1"/>
    <col min="4" max="4" width="6.8515625" style="1" customWidth="1"/>
    <col min="5" max="5" width="12.28125" style="1" customWidth="1"/>
    <col min="6" max="6" width="12.7109375" style="1" customWidth="1"/>
    <col min="7" max="7" width="10.00390625" style="1" customWidth="1"/>
    <col min="8" max="8" width="13.00390625" style="1" customWidth="1"/>
    <col min="9" max="9" width="11.28125" style="1" customWidth="1"/>
    <col min="10" max="10" width="15.00390625" style="1" customWidth="1"/>
    <col min="11" max="11" width="12.28125" style="1" customWidth="1"/>
    <col min="12" max="12" width="11.8515625" style="1" customWidth="1"/>
    <col min="13" max="13" width="10.8515625" style="1" customWidth="1"/>
    <col min="14" max="14" width="14.7109375" style="1" customWidth="1"/>
    <col min="15" max="15" width="15.421875" style="1" customWidth="1"/>
    <col min="16" max="16384" width="9.140625" style="1" customWidth="1"/>
  </cols>
  <sheetData>
    <row r="1" spans="1:15" ht="28.5" customHeight="1">
      <c r="A1" s="421" t="s">
        <v>110</v>
      </c>
      <c r="B1" s="421"/>
      <c r="C1" s="421"/>
      <c r="D1" s="421"/>
      <c r="E1" s="421"/>
      <c r="F1" s="421"/>
      <c r="G1" s="421"/>
      <c r="H1" s="421"/>
      <c r="I1" s="421"/>
      <c r="J1" s="421"/>
      <c r="K1" s="421"/>
      <c r="L1" s="421"/>
      <c r="M1" s="421"/>
      <c r="N1" s="421"/>
      <c r="O1" s="421"/>
    </row>
    <row r="2" spans="1:4" ht="15.75">
      <c r="A2" s="50" t="s">
        <v>54</v>
      </c>
      <c r="C2" s="49">
        <f>'FA Summary'!$C$3</f>
        <v>0</v>
      </c>
      <c r="D2" s="27"/>
    </row>
    <row r="3" spans="2:9" ht="9" customHeight="1">
      <c r="B3" s="5"/>
      <c r="C3" s="456">
        <f>'Subcontractor Detail'!$C$5</f>
        <v>0</v>
      </c>
      <c r="D3" s="454"/>
      <c r="E3" s="454"/>
      <c r="F3" s="454"/>
      <c r="G3" s="454"/>
      <c r="H3" s="454"/>
      <c r="I3" s="454"/>
    </row>
    <row r="4" spans="1:15" ht="15.75">
      <c r="A4" s="34" t="s">
        <v>0</v>
      </c>
      <c r="B4" s="11"/>
      <c r="C4" s="454"/>
      <c r="D4" s="454"/>
      <c r="E4" s="454"/>
      <c r="F4" s="454"/>
      <c r="G4" s="454"/>
      <c r="H4" s="454"/>
      <c r="I4" s="454"/>
      <c r="J4" s="151"/>
      <c r="K4" s="151"/>
      <c r="M4" s="367" t="s">
        <v>76</v>
      </c>
      <c r="N4" s="489"/>
      <c r="O4" s="157">
        <f>'Subcontractor Detail'!$K$5</f>
        <v>0</v>
      </c>
    </row>
    <row r="5" spans="1:15" ht="15.75">
      <c r="A5" s="34" t="s">
        <v>1</v>
      </c>
      <c r="B5" s="11"/>
      <c r="C5" s="456">
        <f>'Subcontractor Detail'!$C$7</f>
        <v>0</v>
      </c>
      <c r="D5" s="454"/>
      <c r="E5" s="454"/>
      <c r="F5" s="454"/>
      <c r="G5" s="454"/>
      <c r="H5" s="454"/>
      <c r="I5" s="454"/>
      <c r="J5" s="212"/>
      <c r="K5" s="151"/>
      <c r="L5" s="457"/>
      <c r="M5" s="457"/>
      <c r="N5" s="3"/>
      <c r="O5" s="3"/>
    </row>
    <row r="6" spans="2:15" ht="9" customHeight="1">
      <c r="B6" s="3"/>
      <c r="C6" s="3"/>
      <c r="D6" s="3"/>
      <c r="E6" s="3"/>
      <c r="F6" s="3"/>
      <c r="G6" s="3"/>
      <c r="H6" s="3"/>
      <c r="I6" s="3"/>
      <c r="J6" s="3"/>
      <c r="K6" s="3"/>
      <c r="L6" s="457"/>
      <c r="M6" s="457"/>
      <c r="N6" s="3"/>
      <c r="O6" s="3"/>
    </row>
    <row r="7" spans="1:15" ht="15.75">
      <c r="A7" s="174"/>
      <c r="B7" s="453"/>
      <c r="C7" s="454"/>
      <c r="D7" s="454"/>
      <c r="E7" s="209"/>
      <c r="F7" s="3"/>
      <c r="G7" s="3"/>
      <c r="H7" s="3"/>
      <c r="I7" s="3"/>
      <c r="J7" s="3"/>
      <c r="K7" s="3"/>
      <c r="L7" s="3"/>
      <c r="M7" s="3"/>
      <c r="N7" s="3"/>
      <c r="O7" s="3"/>
    </row>
    <row r="8" spans="1:16" ht="15.75">
      <c r="A8" s="13" t="s">
        <v>94</v>
      </c>
      <c r="B8" s="455">
        <f>'FA Summary'!$C$9</f>
        <v>0</v>
      </c>
      <c r="C8" s="454"/>
      <c r="D8" s="454"/>
      <c r="F8" s="13" t="s">
        <v>93</v>
      </c>
      <c r="G8" s="158"/>
      <c r="H8" s="158">
        <f>'FA Summary'!$C$11</f>
        <v>0</v>
      </c>
      <c r="J8" s="14" t="s">
        <v>98</v>
      </c>
      <c r="K8" s="158">
        <f>'FA Summary'!$C$14</f>
        <v>0</v>
      </c>
      <c r="L8" s="207">
        <f>'FA Summary'!$K$11</f>
        <v>0</v>
      </c>
      <c r="M8" s="207"/>
      <c r="N8" s="12" t="s">
        <v>71</v>
      </c>
      <c r="O8" s="153">
        <f>'Subcontractor Detail'!$B$14</f>
        <v>0</v>
      </c>
      <c r="P8" s="153"/>
    </row>
    <row r="9" spans="1:16" ht="15.75">
      <c r="A9" s="13" t="s">
        <v>95</v>
      </c>
      <c r="C9" s="208">
        <f>'FA Summary'!$H$9</f>
        <v>0</v>
      </c>
      <c r="D9" s="208"/>
      <c r="F9" s="13" t="s">
        <v>100</v>
      </c>
      <c r="G9" s="158"/>
      <c r="H9" s="158">
        <f>'FA Summary'!$C$12</f>
        <v>0</v>
      </c>
      <c r="J9" s="14" t="s">
        <v>101</v>
      </c>
      <c r="K9" s="458">
        <f>'FA Summary'!$C$15</f>
        <v>0</v>
      </c>
      <c r="L9" s="459"/>
      <c r="M9" s="207"/>
      <c r="N9" s="15"/>
      <c r="O9" s="153"/>
      <c r="P9" s="153"/>
    </row>
    <row r="10" spans="2:15" ht="9" customHeight="1">
      <c r="B10" s="8"/>
      <c r="C10" s="8"/>
      <c r="D10" s="8"/>
      <c r="E10" s="8"/>
      <c r="F10" s="8"/>
      <c r="G10" s="8"/>
      <c r="H10" s="8"/>
      <c r="I10" s="8"/>
      <c r="J10" s="8"/>
      <c r="K10" s="8"/>
      <c r="L10" s="8"/>
      <c r="M10" s="8"/>
      <c r="N10" s="8"/>
      <c r="O10" s="8"/>
    </row>
    <row r="11" spans="2:15" ht="9" customHeight="1" thickBot="1">
      <c r="B11" s="8"/>
      <c r="C11" s="9"/>
      <c r="D11" s="8"/>
      <c r="E11" s="10"/>
      <c r="F11" s="10"/>
      <c r="G11" s="10"/>
      <c r="H11" s="8"/>
      <c r="I11" s="8"/>
      <c r="J11" s="8"/>
      <c r="K11" s="8"/>
      <c r="L11" s="8"/>
      <c r="M11" s="8"/>
      <c r="N11" s="8"/>
      <c r="O11" s="8"/>
    </row>
    <row r="12" spans="1:15" ht="16.5" thickTop="1">
      <c r="A12" s="114" t="s">
        <v>48</v>
      </c>
      <c r="B12" s="42"/>
      <c r="C12" s="42"/>
      <c r="D12" s="42"/>
      <c r="E12" s="42"/>
      <c r="F12" s="42"/>
      <c r="G12" s="42"/>
      <c r="H12" s="67"/>
      <c r="I12" s="6"/>
      <c r="J12" s="6"/>
      <c r="K12" s="6"/>
      <c r="L12" s="6"/>
      <c r="M12" s="6"/>
      <c r="N12" s="6"/>
      <c r="O12" s="6"/>
    </row>
    <row r="13" spans="1:15" ht="15.75">
      <c r="A13" s="132" t="s">
        <v>114</v>
      </c>
      <c r="B13" s="3"/>
      <c r="C13" s="3"/>
      <c r="D13" s="3"/>
      <c r="E13" s="3"/>
      <c r="F13" s="3"/>
      <c r="G13" s="3"/>
      <c r="H13" s="3"/>
      <c r="I13" s="3"/>
      <c r="J13" s="3"/>
      <c r="K13" s="3"/>
      <c r="L13" s="3"/>
      <c r="M13" s="3"/>
      <c r="N13" s="3"/>
      <c r="O13" s="8"/>
    </row>
    <row r="14" spans="1:15" ht="15.75">
      <c r="A14" s="237" t="s">
        <v>115</v>
      </c>
      <c r="B14" s="238"/>
      <c r="C14" s="238"/>
      <c r="D14" s="238"/>
      <c r="E14" s="238"/>
      <c r="F14" s="238"/>
      <c r="G14" s="238"/>
      <c r="H14" s="238"/>
      <c r="I14" s="238"/>
      <c r="J14" s="4"/>
      <c r="K14" s="3"/>
      <c r="L14" s="3"/>
      <c r="M14" s="3"/>
      <c r="N14" s="3"/>
      <c r="O14" s="8"/>
    </row>
    <row r="15" spans="1:16" ht="41.25" customHeight="1">
      <c r="A15" s="84" t="s">
        <v>46</v>
      </c>
      <c r="B15" s="487" t="s">
        <v>12</v>
      </c>
      <c r="C15" s="488"/>
      <c r="D15" s="412" t="s">
        <v>13</v>
      </c>
      <c r="E15" s="413"/>
      <c r="F15" s="29" t="s">
        <v>22</v>
      </c>
      <c r="G15" s="29" t="s">
        <v>32</v>
      </c>
      <c r="H15" s="29" t="s">
        <v>20</v>
      </c>
      <c r="I15" s="28" t="s">
        <v>21</v>
      </c>
      <c r="J15" s="30" t="s">
        <v>89</v>
      </c>
      <c r="K15" s="31" t="s">
        <v>90</v>
      </c>
      <c r="L15" s="28" t="s">
        <v>23</v>
      </c>
      <c r="M15" s="28" t="s">
        <v>91</v>
      </c>
      <c r="N15" s="28" t="s">
        <v>25</v>
      </c>
      <c r="O15" s="32" t="s">
        <v>47</v>
      </c>
      <c r="P15" s="2"/>
    </row>
    <row r="16" spans="1:16" ht="12.75">
      <c r="A16" s="109"/>
      <c r="B16" s="483"/>
      <c r="C16" s="483"/>
      <c r="D16" s="483"/>
      <c r="E16" s="483"/>
      <c r="F16" s="483"/>
      <c r="G16" s="483"/>
      <c r="H16" s="483"/>
      <c r="I16" s="483"/>
      <c r="J16" s="483"/>
      <c r="K16" s="483"/>
      <c r="L16" s="483"/>
      <c r="M16" s="483"/>
      <c r="N16" s="20"/>
      <c r="O16" s="56"/>
      <c r="P16" s="2"/>
    </row>
    <row r="17" spans="1:15" ht="14.25">
      <c r="A17" s="204"/>
      <c r="B17" s="431"/>
      <c r="C17" s="486"/>
      <c r="D17" s="391">
        <f>IF(B17="","",VLOOKUP(B17,'Sub Labor and Equipment'!$A$5:$D$10,2,FALSE))</f>
      </c>
      <c r="E17" s="392"/>
      <c r="F17" s="182"/>
      <c r="G17" s="182">
        <v>0</v>
      </c>
      <c r="H17" s="197">
        <f>IF(B17="","",VLOOKUP(B17,'Sub Labor and Equipment'!$A$5:$D$10,3,FALSE))</f>
      </c>
      <c r="I17" s="197">
        <f>IF(B17="","",VLOOKUP(B17,'Sub Labor and Equipment'!$A$5:$D$10,4,FALSE))</f>
      </c>
      <c r="J17" s="254">
        <f aca="true" t="shared" si="0" ref="J17:J48">IF(D17="","",I17+H17)</f>
      </c>
      <c r="K17" s="198">
        <f aca="true" t="shared" si="1" ref="K17:K48">IF(D17="","",J17*F17)</f>
      </c>
      <c r="L17" s="254">
        <f aca="true" t="shared" si="2" ref="L17:L48">IF(B17="","",SUM(H17*1.5)+I17)</f>
      </c>
      <c r="M17" s="194">
        <f>IF(B17="","",G17*L17)</f>
      </c>
      <c r="N17" s="194">
        <f aca="true" t="shared" si="3" ref="N17:N48">IF(B17="","",M17+K17)</f>
      </c>
      <c r="O17" s="199"/>
    </row>
    <row r="18" spans="1:15" ht="14.25">
      <c r="A18" s="204"/>
      <c r="B18" s="431"/>
      <c r="C18" s="486"/>
      <c r="D18" s="391">
        <f>IF(B18="","",VLOOKUP(B18,'Sub Labor and Equipment'!$A$5:$D$10,2,FALSE))</f>
      </c>
      <c r="E18" s="392"/>
      <c r="F18" s="182"/>
      <c r="G18" s="182">
        <v>0</v>
      </c>
      <c r="H18" s="197">
        <f>IF(B18="","",VLOOKUP(B18,'Sub Labor and Equipment'!$A$5:$D$10,3,FALSE))</f>
      </c>
      <c r="I18" s="197">
        <f>IF(B18="","",VLOOKUP(B18,'Sub Labor and Equipment'!$A$5:$D$10,4,FALSE))</f>
      </c>
      <c r="J18" s="254">
        <f t="shared" si="0"/>
      </c>
      <c r="K18" s="198">
        <f t="shared" si="1"/>
      </c>
      <c r="L18" s="254">
        <f t="shared" si="2"/>
      </c>
      <c r="M18" s="194">
        <f aca="true" t="shared" si="4" ref="M18:M48">IF(B18="","",G18*L18)</f>
      </c>
      <c r="N18" s="194">
        <f t="shared" si="3"/>
      </c>
      <c r="O18" s="199"/>
    </row>
    <row r="19" spans="1:15" ht="14.25">
      <c r="A19" s="204"/>
      <c r="B19" s="431"/>
      <c r="C19" s="486"/>
      <c r="D19" s="391">
        <f>IF(B19="","",VLOOKUP(B19,'Sub Labor and Equipment'!$A$5:$D$10,2,FALSE))</f>
      </c>
      <c r="E19" s="392"/>
      <c r="F19" s="182"/>
      <c r="G19" s="182">
        <v>0</v>
      </c>
      <c r="H19" s="197">
        <f>IF(B19="","",VLOOKUP(B19,'Sub Labor and Equipment'!$A$5:$D$10,3,FALSE))</f>
      </c>
      <c r="I19" s="197">
        <f>IF(B19="","",VLOOKUP(B19,'Sub Labor and Equipment'!$A$5:$D$10,4,FALSE))</f>
      </c>
      <c r="J19" s="254">
        <f t="shared" si="0"/>
      </c>
      <c r="K19" s="198">
        <f t="shared" si="1"/>
      </c>
      <c r="L19" s="254">
        <f t="shared" si="2"/>
      </c>
      <c r="M19" s="194">
        <f t="shared" si="4"/>
      </c>
      <c r="N19" s="194">
        <f t="shared" si="3"/>
      </c>
      <c r="O19" s="199"/>
    </row>
    <row r="20" spans="1:15" ht="13.5">
      <c r="A20" s="204"/>
      <c r="B20" s="431"/>
      <c r="C20" s="486"/>
      <c r="D20" s="391">
        <f>IF(B20="","",VLOOKUP(B20,'Sub Labor and Equipment'!$A$5:$D$10,2,FALSE))</f>
      </c>
      <c r="E20" s="392"/>
      <c r="F20" s="182"/>
      <c r="G20" s="182"/>
      <c r="H20" s="197">
        <f>IF(B20="","",VLOOKUP(B20,'Sub Labor and Equipment'!$A$5:$D$10,3,FALSE))</f>
      </c>
      <c r="I20" s="197">
        <f>IF(B20="","",VLOOKUP(B20,'Sub Labor and Equipment'!$A$5:$D$10,4,FALSE))</f>
      </c>
      <c r="J20" s="254">
        <f t="shared" si="0"/>
      </c>
      <c r="K20" s="198">
        <f t="shared" si="1"/>
      </c>
      <c r="L20" s="254">
        <f t="shared" si="2"/>
      </c>
      <c r="M20" s="194">
        <f t="shared" si="4"/>
      </c>
      <c r="N20" s="194">
        <f t="shared" si="3"/>
      </c>
      <c r="O20" s="199"/>
    </row>
    <row r="21" spans="1:15" ht="13.5">
      <c r="A21" s="204"/>
      <c r="B21" s="431"/>
      <c r="C21" s="486"/>
      <c r="D21" s="391">
        <f>IF(B21="","",VLOOKUP(B21,'Sub Labor and Equipment'!$A$5:$D$10,2,FALSE))</f>
      </c>
      <c r="E21" s="392"/>
      <c r="F21" s="182"/>
      <c r="G21" s="182">
        <v>0</v>
      </c>
      <c r="H21" s="197">
        <f>IF(B21="","",VLOOKUP(B21,'Sub Labor and Equipment'!$A$5:$D$10,3,FALSE))</f>
      </c>
      <c r="I21" s="197">
        <f>IF(B21="","",VLOOKUP(B21,'Sub Labor and Equipment'!$A$5:$D$10,4,FALSE))</f>
      </c>
      <c r="J21" s="254">
        <f t="shared" si="0"/>
      </c>
      <c r="K21" s="198">
        <f t="shared" si="1"/>
      </c>
      <c r="L21" s="254">
        <f t="shared" si="2"/>
      </c>
      <c r="M21" s="194">
        <f t="shared" si="4"/>
      </c>
      <c r="N21" s="194">
        <f t="shared" si="3"/>
      </c>
      <c r="O21" s="199"/>
    </row>
    <row r="22" spans="1:15" ht="13.5">
      <c r="A22" s="204"/>
      <c r="B22" s="431"/>
      <c r="C22" s="486"/>
      <c r="D22" s="391">
        <f>IF(B22="","",VLOOKUP(B22,'Sub Labor and Equipment'!$A$5:$D$10,2,FALSE))</f>
      </c>
      <c r="E22" s="392"/>
      <c r="F22" s="182"/>
      <c r="G22" s="182">
        <v>0</v>
      </c>
      <c r="H22" s="197">
        <f>IF(B22="","",VLOOKUP(B22,'Sub Labor and Equipment'!$A$5:$D$10,3,FALSE))</f>
      </c>
      <c r="I22" s="197">
        <f>IF(B22="","",VLOOKUP(B22,'Sub Labor and Equipment'!$A$5:$D$10,4,FALSE))</f>
      </c>
      <c r="J22" s="254">
        <f t="shared" si="0"/>
      </c>
      <c r="K22" s="198">
        <f t="shared" si="1"/>
      </c>
      <c r="L22" s="254">
        <f t="shared" si="2"/>
      </c>
      <c r="M22" s="194">
        <f t="shared" si="4"/>
      </c>
      <c r="N22" s="194">
        <f t="shared" si="3"/>
      </c>
      <c r="O22" s="199"/>
    </row>
    <row r="23" spans="1:15" ht="13.5">
      <c r="A23" s="204"/>
      <c r="B23" s="431"/>
      <c r="C23" s="486"/>
      <c r="D23" s="391">
        <f>IF(B23="","",VLOOKUP(B23,'Sub Labor and Equipment'!$A$5:$D$10,2,FALSE))</f>
      </c>
      <c r="E23" s="392"/>
      <c r="F23" s="182"/>
      <c r="G23" s="182">
        <v>0</v>
      </c>
      <c r="H23" s="197">
        <f>IF(B23="","",VLOOKUP(B23,'Sub Labor and Equipment'!$A$5:$D$10,3,FALSE))</f>
      </c>
      <c r="I23" s="197">
        <f>IF(B23="","",VLOOKUP(B23,'Sub Labor and Equipment'!$A$5:$D$10,4,FALSE))</f>
      </c>
      <c r="J23" s="254">
        <f t="shared" si="0"/>
      </c>
      <c r="K23" s="198">
        <f t="shared" si="1"/>
      </c>
      <c r="L23" s="254">
        <f t="shared" si="2"/>
      </c>
      <c r="M23" s="194">
        <f t="shared" si="4"/>
      </c>
      <c r="N23" s="194">
        <f t="shared" si="3"/>
      </c>
      <c r="O23" s="199"/>
    </row>
    <row r="24" spans="1:15" ht="13.5">
      <c r="A24" s="204"/>
      <c r="B24" s="431"/>
      <c r="C24" s="486"/>
      <c r="D24" s="391">
        <f>IF(B24="","",VLOOKUP(B24,'Sub Labor and Equipment'!$A$5:$D$10,2,FALSE))</f>
      </c>
      <c r="E24" s="392"/>
      <c r="F24" s="182"/>
      <c r="G24" s="182">
        <v>0</v>
      </c>
      <c r="H24" s="197">
        <f>IF(B24="","",VLOOKUP(B24,'Sub Labor and Equipment'!$A$5:$D$10,3,FALSE))</f>
      </c>
      <c r="I24" s="197">
        <f>IF(B24="","",VLOOKUP(B24,'Sub Labor and Equipment'!$A$5:$D$10,4,FALSE))</f>
      </c>
      <c r="J24" s="254">
        <f t="shared" si="0"/>
      </c>
      <c r="K24" s="198">
        <f t="shared" si="1"/>
      </c>
      <c r="L24" s="254">
        <f t="shared" si="2"/>
      </c>
      <c r="M24" s="194">
        <f t="shared" si="4"/>
      </c>
      <c r="N24" s="194">
        <f t="shared" si="3"/>
      </c>
      <c r="O24" s="199"/>
    </row>
    <row r="25" spans="1:15" ht="13.5">
      <c r="A25" s="204"/>
      <c r="B25" s="431"/>
      <c r="C25" s="486"/>
      <c r="D25" s="391">
        <f>IF(B25="","",VLOOKUP(B25,'Sub Labor and Equipment'!$A$5:$D$10,2,FALSE))</f>
      </c>
      <c r="E25" s="392"/>
      <c r="F25" s="182"/>
      <c r="G25" s="182">
        <v>0</v>
      </c>
      <c r="H25" s="197">
        <f>IF(B25="","",VLOOKUP(B25,'Sub Labor and Equipment'!$A$5:$D$10,3,FALSE))</f>
      </c>
      <c r="I25" s="197">
        <f>IF(B25="","",VLOOKUP(B25,'Sub Labor and Equipment'!$A$5:$D$10,4,FALSE))</f>
      </c>
      <c r="J25" s="254">
        <f t="shared" si="0"/>
      </c>
      <c r="K25" s="198">
        <f t="shared" si="1"/>
      </c>
      <c r="L25" s="254">
        <f t="shared" si="2"/>
      </c>
      <c r="M25" s="194">
        <f t="shared" si="4"/>
      </c>
      <c r="N25" s="194">
        <f t="shared" si="3"/>
      </c>
      <c r="O25" s="199"/>
    </row>
    <row r="26" spans="1:15" ht="13.5">
      <c r="A26" s="204"/>
      <c r="B26" s="431"/>
      <c r="C26" s="486"/>
      <c r="D26" s="391">
        <f>IF(B26="","",VLOOKUP(B26,'Sub Labor and Equipment'!$A$5:$D$10,2,FALSE))</f>
      </c>
      <c r="E26" s="392"/>
      <c r="F26" s="182"/>
      <c r="G26" s="182">
        <v>0</v>
      </c>
      <c r="H26" s="197">
        <f>IF(B26="","",VLOOKUP(B26,'Sub Labor and Equipment'!$A$5:$D$10,3,FALSE))</f>
      </c>
      <c r="I26" s="197">
        <f>IF(B26="","",VLOOKUP(B26,'Sub Labor and Equipment'!$A$5:$D$10,4,FALSE))</f>
      </c>
      <c r="J26" s="254">
        <f t="shared" si="0"/>
      </c>
      <c r="K26" s="198">
        <f t="shared" si="1"/>
      </c>
      <c r="L26" s="254">
        <f t="shared" si="2"/>
      </c>
      <c r="M26" s="194">
        <f t="shared" si="4"/>
      </c>
      <c r="N26" s="194">
        <f t="shared" si="3"/>
      </c>
      <c r="O26" s="199"/>
    </row>
    <row r="27" spans="1:15" ht="13.5">
      <c r="A27" s="204"/>
      <c r="B27" s="431"/>
      <c r="C27" s="486"/>
      <c r="D27" s="391">
        <f>IF(B27="","",VLOOKUP(B27,'Sub Labor and Equipment'!$A$5:$D$10,2,FALSE))</f>
      </c>
      <c r="E27" s="392"/>
      <c r="F27" s="182"/>
      <c r="G27" s="182"/>
      <c r="H27" s="197">
        <f>IF(B27="","",VLOOKUP(B27,'Sub Labor and Equipment'!$A$5:$D$10,3,FALSE))</f>
      </c>
      <c r="I27" s="197">
        <f>IF(B27="","",VLOOKUP(B27,'Sub Labor and Equipment'!$A$5:$D$10,4,FALSE))</f>
      </c>
      <c r="J27" s="254">
        <f t="shared" si="0"/>
      </c>
      <c r="K27" s="198">
        <f t="shared" si="1"/>
      </c>
      <c r="L27" s="254">
        <f t="shared" si="2"/>
      </c>
      <c r="M27" s="194">
        <f t="shared" si="4"/>
      </c>
      <c r="N27" s="194">
        <f t="shared" si="3"/>
      </c>
      <c r="O27" s="199"/>
    </row>
    <row r="28" spans="1:15" ht="13.5">
      <c r="A28" s="204"/>
      <c r="B28" s="431"/>
      <c r="C28" s="486"/>
      <c r="D28" s="391">
        <f>IF(B28="","",VLOOKUP(B28,'Sub Labor and Equipment'!$A$5:$D$10,2,FALSE))</f>
      </c>
      <c r="E28" s="392"/>
      <c r="F28" s="182"/>
      <c r="G28" s="182"/>
      <c r="H28" s="197">
        <f>IF(B28="","",VLOOKUP(B28,'Sub Labor and Equipment'!$A$5:$D$10,3,FALSE))</f>
      </c>
      <c r="I28" s="197">
        <f>IF(B28="","",VLOOKUP(B28,'Sub Labor and Equipment'!$A$5:$D$10,4,FALSE))</f>
      </c>
      <c r="J28" s="254">
        <f t="shared" si="0"/>
      </c>
      <c r="K28" s="198">
        <f t="shared" si="1"/>
      </c>
      <c r="L28" s="254">
        <f t="shared" si="2"/>
      </c>
      <c r="M28" s="194">
        <f t="shared" si="4"/>
      </c>
      <c r="N28" s="194">
        <f t="shared" si="3"/>
      </c>
      <c r="O28" s="199"/>
    </row>
    <row r="29" spans="1:15" ht="13.5">
      <c r="A29" s="204"/>
      <c r="B29" s="431"/>
      <c r="C29" s="486"/>
      <c r="D29" s="391">
        <f>IF(B29="","",VLOOKUP(B29,'Sub Labor and Equipment'!$A$5:$D$10,2,FALSE))</f>
      </c>
      <c r="E29" s="392"/>
      <c r="F29" s="182"/>
      <c r="G29" s="182"/>
      <c r="H29" s="197">
        <f>IF(B29="","",VLOOKUP(B29,'Sub Labor and Equipment'!$A$5:$D$10,3,FALSE))</f>
      </c>
      <c r="I29" s="197">
        <f>IF(B29="","",VLOOKUP(B29,'Sub Labor and Equipment'!$A$5:$D$10,4,FALSE))</f>
      </c>
      <c r="J29" s="254">
        <f t="shared" si="0"/>
      </c>
      <c r="K29" s="198">
        <f t="shared" si="1"/>
      </c>
      <c r="L29" s="254">
        <f t="shared" si="2"/>
      </c>
      <c r="M29" s="194">
        <f t="shared" si="4"/>
      </c>
      <c r="N29" s="194">
        <f t="shared" si="3"/>
      </c>
      <c r="O29" s="199"/>
    </row>
    <row r="30" spans="1:15" ht="13.5">
      <c r="A30" s="204"/>
      <c r="B30" s="490"/>
      <c r="C30" s="491"/>
      <c r="D30" s="391">
        <f>IF(B30="","",VLOOKUP(B30,'Sub Labor and Equipment'!$A$5:$D$10,2,FALSE))</f>
      </c>
      <c r="E30" s="392"/>
      <c r="F30" s="182"/>
      <c r="G30" s="182"/>
      <c r="H30" s="197">
        <f>IF(B30="","",VLOOKUP(B30,'Sub Labor and Equipment'!$A$5:$D$10,3,FALSE))</f>
      </c>
      <c r="I30" s="197">
        <f>IF(B30="","",VLOOKUP(B30,'Sub Labor and Equipment'!$A$5:$D$10,4,FALSE))</f>
      </c>
      <c r="J30" s="254">
        <f aca="true" t="shared" si="5" ref="J30:J38">IF(D30="","",I30+H30)</f>
      </c>
      <c r="K30" s="198">
        <f aca="true" t="shared" si="6" ref="K30:K38">IF(D30="","",J30*F30)</f>
      </c>
      <c r="L30" s="254">
        <f aca="true" t="shared" si="7" ref="L30:L38">IF(B30="","",SUM(H30*1.5)+I30)</f>
      </c>
      <c r="M30" s="194">
        <f aca="true" t="shared" si="8" ref="M30:M38">IF(B30="","",G30*L30)</f>
      </c>
      <c r="N30" s="194">
        <f aca="true" t="shared" si="9" ref="N30:N38">IF(B30="","",M30+K30)</f>
      </c>
      <c r="O30" s="199"/>
    </row>
    <row r="31" spans="1:15" ht="13.5">
      <c r="A31" s="204"/>
      <c r="B31" s="490"/>
      <c r="C31" s="491"/>
      <c r="D31" s="391">
        <f>IF(B31="","",VLOOKUP(B31,'Sub Labor and Equipment'!$A$5:$D$10,2,FALSE))</f>
      </c>
      <c r="E31" s="392"/>
      <c r="F31" s="182"/>
      <c r="G31" s="182"/>
      <c r="H31" s="197">
        <f>IF(B31="","",VLOOKUP(B31,'Sub Labor and Equipment'!$A$5:$D$10,3,FALSE))</f>
      </c>
      <c r="I31" s="197">
        <f>IF(B31="","",VLOOKUP(B31,'Sub Labor and Equipment'!$A$5:$D$10,4,FALSE))</f>
      </c>
      <c r="J31" s="254">
        <f t="shared" si="5"/>
      </c>
      <c r="K31" s="198">
        <f t="shared" si="6"/>
      </c>
      <c r="L31" s="254">
        <f t="shared" si="7"/>
      </c>
      <c r="M31" s="194">
        <f t="shared" si="8"/>
      </c>
      <c r="N31" s="194">
        <f t="shared" si="9"/>
      </c>
      <c r="O31" s="199"/>
    </row>
    <row r="32" spans="1:15" ht="13.5">
      <c r="A32" s="204"/>
      <c r="B32" s="490"/>
      <c r="C32" s="491"/>
      <c r="D32" s="391">
        <f>IF(B32="","",VLOOKUP(B32,'Sub Labor and Equipment'!$A$5:$D$10,2,FALSE))</f>
      </c>
      <c r="E32" s="392"/>
      <c r="F32" s="182"/>
      <c r="G32" s="182"/>
      <c r="H32" s="197">
        <f>IF(B32="","",VLOOKUP(B32,'Sub Labor and Equipment'!$A$5:$D$10,3,FALSE))</f>
      </c>
      <c r="I32" s="197">
        <f>IF(B32="","",VLOOKUP(B32,'Sub Labor and Equipment'!$A$5:$D$10,4,FALSE))</f>
      </c>
      <c r="J32" s="254">
        <f t="shared" si="5"/>
      </c>
      <c r="K32" s="198">
        <f t="shared" si="6"/>
      </c>
      <c r="L32" s="254">
        <f t="shared" si="7"/>
      </c>
      <c r="M32" s="194">
        <f t="shared" si="8"/>
      </c>
      <c r="N32" s="194">
        <f t="shared" si="9"/>
      </c>
      <c r="O32" s="199"/>
    </row>
    <row r="33" spans="1:15" ht="13.5">
      <c r="A33" s="204"/>
      <c r="B33" s="490"/>
      <c r="C33" s="491"/>
      <c r="D33" s="391">
        <f>IF(B33="","",VLOOKUP(B33,'Sub Labor and Equipment'!$A$5:$D$10,2,FALSE))</f>
      </c>
      <c r="E33" s="392"/>
      <c r="F33" s="182"/>
      <c r="G33" s="182"/>
      <c r="H33" s="197">
        <f>IF(B33="","",VLOOKUP(B33,'Sub Labor and Equipment'!$A$5:$D$10,3,FALSE))</f>
      </c>
      <c r="I33" s="197">
        <f>IF(B33="","",VLOOKUP(B33,'Sub Labor and Equipment'!$A$5:$D$10,4,FALSE))</f>
      </c>
      <c r="J33" s="254">
        <f t="shared" si="5"/>
      </c>
      <c r="K33" s="198">
        <f t="shared" si="6"/>
      </c>
      <c r="L33" s="254">
        <f t="shared" si="7"/>
      </c>
      <c r="M33" s="194">
        <f t="shared" si="8"/>
      </c>
      <c r="N33" s="194">
        <f t="shared" si="9"/>
      </c>
      <c r="O33" s="199"/>
    </row>
    <row r="34" spans="1:15" ht="13.5">
      <c r="A34" s="204"/>
      <c r="B34" s="490"/>
      <c r="C34" s="491"/>
      <c r="D34" s="391">
        <f>IF(B34="","",VLOOKUP(B34,'Sub Labor and Equipment'!$A$5:$D$10,2,FALSE))</f>
      </c>
      <c r="E34" s="392"/>
      <c r="F34" s="182"/>
      <c r="G34" s="182"/>
      <c r="H34" s="197">
        <f>IF(B34="","",VLOOKUP(B34,'Sub Labor and Equipment'!$A$5:$D$10,3,FALSE))</f>
      </c>
      <c r="I34" s="197">
        <f>IF(B34="","",VLOOKUP(B34,'Sub Labor and Equipment'!$A$5:$D$10,4,FALSE))</f>
      </c>
      <c r="J34" s="254">
        <f t="shared" si="5"/>
      </c>
      <c r="K34" s="198">
        <f t="shared" si="6"/>
      </c>
      <c r="L34" s="254">
        <f t="shared" si="7"/>
      </c>
      <c r="M34" s="194">
        <f t="shared" si="8"/>
      </c>
      <c r="N34" s="194">
        <f t="shared" si="9"/>
      </c>
      <c r="O34" s="199"/>
    </row>
    <row r="35" spans="1:15" ht="13.5">
      <c r="A35" s="204"/>
      <c r="B35" s="490"/>
      <c r="C35" s="491"/>
      <c r="D35" s="391">
        <f>IF(B35="","",VLOOKUP(B35,'Sub Labor and Equipment'!$A$5:$D$10,2,FALSE))</f>
      </c>
      <c r="E35" s="392"/>
      <c r="F35" s="182"/>
      <c r="G35" s="182"/>
      <c r="H35" s="197">
        <f>IF(B35="","",VLOOKUP(B35,'Sub Labor and Equipment'!$A$5:$D$10,3,FALSE))</f>
      </c>
      <c r="I35" s="197">
        <f>IF(B35="","",VLOOKUP(B35,'Sub Labor and Equipment'!$A$5:$D$10,4,FALSE))</f>
      </c>
      <c r="J35" s="254">
        <f t="shared" si="5"/>
      </c>
      <c r="K35" s="198">
        <f t="shared" si="6"/>
      </c>
      <c r="L35" s="254">
        <f t="shared" si="7"/>
      </c>
      <c r="M35" s="194">
        <f t="shared" si="8"/>
      </c>
      <c r="N35" s="194">
        <f t="shared" si="9"/>
      </c>
      <c r="O35" s="199"/>
    </row>
    <row r="36" spans="1:15" ht="13.5">
      <c r="A36" s="204"/>
      <c r="B36" s="490"/>
      <c r="C36" s="491"/>
      <c r="D36" s="391">
        <f>IF(B36="","",VLOOKUP(B36,'Sub Labor and Equipment'!$A$5:$D$10,2,FALSE))</f>
      </c>
      <c r="E36" s="392"/>
      <c r="F36" s="182"/>
      <c r="G36" s="182"/>
      <c r="H36" s="197">
        <f>IF(B36="","",VLOOKUP(B36,'Sub Labor and Equipment'!$A$5:$D$10,3,FALSE))</f>
      </c>
      <c r="I36" s="197">
        <f>IF(B36="","",VLOOKUP(B36,'Sub Labor and Equipment'!$A$5:$D$10,4,FALSE))</f>
      </c>
      <c r="J36" s="254">
        <f t="shared" si="5"/>
      </c>
      <c r="K36" s="198">
        <f t="shared" si="6"/>
      </c>
      <c r="L36" s="254">
        <f t="shared" si="7"/>
      </c>
      <c r="M36" s="194">
        <f t="shared" si="8"/>
      </c>
      <c r="N36" s="194">
        <f t="shared" si="9"/>
      </c>
      <c r="O36" s="199"/>
    </row>
    <row r="37" spans="1:15" ht="13.5">
      <c r="A37" s="204"/>
      <c r="B37" s="490"/>
      <c r="C37" s="491"/>
      <c r="D37" s="391">
        <f>IF(B37="","",VLOOKUP(B37,'Sub Labor and Equipment'!$A$5:$D$10,2,FALSE))</f>
      </c>
      <c r="E37" s="392"/>
      <c r="F37" s="182"/>
      <c r="G37" s="182"/>
      <c r="H37" s="197">
        <f>IF(B37="","",VLOOKUP(B37,'Sub Labor and Equipment'!$A$5:$D$10,3,FALSE))</f>
      </c>
      <c r="I37" s="197">
        <f>IF(B37="","",VLOOKUP(B37,'Sub Labor and Equipment'!$A$5:$D$10,4,FALSE))</f>
      </c>
      <c r="J37" s="254">
        <f t="shared" si="5"/>
      </c>
      <c r="K37" s="198">
        <f t="shared" si="6"/>
      </c>
      <c r="L37" s="254">
        <f t="shared" si="7"/>
      </c>
      <c r="M37" s="194">
        <f t="shared" si="8"/>
      </c>
      <c r="N37" s="194">
        <f t="shared" si="9"/>
      </c>
      <c r="O37" s="199"/>
    </row>
    <row r="38" spans="1:15" ht="13.5">
      <c r="A38" s="204"/>
      <c r="B38" s="490"/>
      <c r="C38" s="491"/>
      <c r="D38" s="391">
        <f>IF(B38="","",VLOOKUP(B38,'Sub Labor and Equipment'!$A$5:$D$10,2,FALSE))</f>
      </c>
      <c r="E38" s="392"/>
      <c r="F38" s="182"/>
      <c r="G38" s="182"/>
      <c r="H38" s="197">
        <f>IF(B38="","",VLOOKUP(B38,'Sub Labor and Equipment'!$A$5:$D$10,3,FALSE))</f>
      </c>
      <c r="I38" s="197">
        <f>IF(B38="","",VLOOKUP(B38,'Sub Labor and Equipment'!$A$5:$D$10,4,FALSE))</f>
      </c>
      <c r="J38" s="254">
        <f t="shared" si="5"/>
      </c>
      <c r="K38" s="198">
        <f t="shared" si="6"/>
      </c>
      <c r="L38" s="254">
        <f t="shared" si="7"/>
      </c>
      <c r="M38" s="194">
        <f t="shared" si="8"/>
      </c>
      <c r="N38" s="194">
        <f t="shared" si="9"/>
      </c>
      <c r="O38" s="199"/>
    </row>
    <row r="39" spans="1:15" ht="13.5">
      <c r="A39" s="204"/>
      <c r="B39" s="431"/>
      <c r="C39" s="486"/>
      <c r="D39" s="391">
        <f>IF(B39="","",VLOOKUP(B39,'Sub Labor and Equipment'!$A$5:$D$10,2,FALSE))</f>
      </c>
      <c r="E39" s="392"/>
      <c r="F39" s="182"/>
      <c r="G39" s="182"/>
      <c r="H39" s="197">
        <f>IF(B39="","",VLOOKUP(B39,'Sub Labor and Equipment'!$A$5:$D$10,3,FALSE))</f>
      </c>
      <c r="I39" s="197">
        <f>IF(B39="","",VLOOKUP(B39,'Sub Labor and Equipment'!$A$5:$D$10,4,FALSE))</f>
      </c>
      <c r="J39" s="254">
        <f t="shared" si="0"/>
      </c>
      <c r="K39" s="198">
        <f t="shared" si="1"/>
      </c>
      <c r="L39" s="254">
        <f t="shared" si="2"/>
      </c>
      <c r="M39" s="194">
        <f t="shared" si="4"/>
      </c>
      <c r="N39" s="194">
        <f t="shared" si="3"/>
      </c>
      <c r="O39" s="199"/>
    </row>
    <row r="40" spans="1:15" ht="13.5">
      <c r="A40" s="204"/>
      <c r="B40" s="431"/>
      <c r="C40" s="486"/>
      <c r="D40" s="391">
        <f>IF(B40="","",VLOOKUP(B40,'Sub Labor and Equipment'!$A$5:$D$10,2,FALSE))</f>
      </c>
      <c r="E40" s="392"/>
      <c r="F40" s="182"/>
      <c r="G40" s="182"/>
      <c r="H40" s="197">
        <f>IF(B40="","",VLOOKUP(B40,'Sub Labor and Equipment'!$A$5:$D$10,3,FALSE))</f>
      </c>
      <c r="I40" s="197">
        <f>IF(B40="","",VLOOKUP(B40,'Sub Labor and Equipment'!$A$5:$D$10,4,FALSE))</f>
      </c>
      <c r="J40" s="254">
        <f t="shared" si="0"/>
      </c>
      <c r="K40" s="198">
        <f t="shared" si="1"/>
      </c>
      <c r="L40" s="254">
        <f t="shared" si="2"/>
      </c>
      <c r="M40" s="194">
        <f t="shared" si="4"/>
      </c>
      <c r="N40" s="194">
        <f t="shared" si="3"/>
      </c>
      <c r="O40" s="199"/>
    </row>
    <row r="41" spans="1:15" ht="13.5">
      <c r="A41" s="204"/>
      <c r="B41" s="431"/>
      <c r="C41" s="486"/>
      <c r="D41" s="391">
        <f>IF(B41="","",VLOOKUP(B41,'Sub Labor and Equipment'!$A$5:$D$10,2,FALSE))</f>
      </c>
      <c r="E41" s="392"/>
      <c r="F41" s="182"/>
      <c r="G41" s="182"/>
      <c r="H41" s="197">
        <f>IF(B41="","",VLOOKUP(B41,'Sub Labor and Equipment'!$A$5:$D$10,3,FALSE))</f>
      </c>
      <c r="I41" s="197">
        <f>IF(B41="","",VLOOKUP(B41,'Sub Labor and Equipment'!$A$5:$D$10,4,FALSE))</f>
      </c>
      <c r="J41" s="254">
        <f t="shared" si="0"/>
      </c>
      <c r="K41" s="198">
        <f t="shared" si="1"/>
      </c>
      <c r="L41" s="254">
        <f t="shared" si="2"/>
      </c>
      <c r="M41" s="194">
        <f t="shared" si="4"/>
      </c>
      <c r="N41" s="194">
        <f t="shared" si="3"/>
      </c>
      <c r="O41" s="199"/>
    </row>
    <row r="42" spans="1:15" ht="13.5">
      <c r="A42" s="204"/>
      <c r="B42" s="431"/>
      <c r="C42" s="486"/>
      <c r="D42" s="391">
        <f>IF(B42="","",VLOOKUP(B42,'Sub Labor and Equipment'!$A$5:$D$10,2,FALSE))</f>
      </c>
      <c r="E42" s="392"/>
      <c r="F42" s="182"/>
      <c r="G42" s="182"/>
      <c r="H42" s="197">
        <f>IF(B42="","",VLOOKUP(B42,'Sub Labor and Equipment'!$A$5:$D$10,3,FALSE))</f>
      </c>
      <c r="I42" s="197">
        <f>IF(B42="","",VLOOKUP(B42,'Sub Labor and Equipment'!$A$5:$D$10,4,FALSE))</f>
      </c>
      <c r="J42" s="254">
        <f t="shared" si="0"/>
      </c>
      <c r="K42" s="198">
        <f t="shared" si="1"/>
      </c>
      <c r="L42" s="254">
        <f t="shared" si="2"/>
      </c>
      <c r="M42" s="194">
        <f t="shared" si="4"/>
      </c>
      <c r="N42" s="194">
        <f t="shared" si="3"/>
      </c>
      <c r="O42" s="199"/>
    </row>
    <row r="43" spans="1:15" ht="13.5">
      <c r="A43" s="204"/>
      <c r="B43" s="431"/>
      <c r="C43" s="486"/>
      <c r="D43" s="391">
        <f>IF(B43="","",VLOOKUP(B43,'Sub Labor and Equipment'!$A$5:$D$10,2,FALSE))</f>
      </c>
      <c r="E43" s="392"/>
      <c r="F43" s="182"/>
      <c r="G43" s="182"/>
      <c r="H43" s="197">
        <f>IF(B43="","",VLOOKUP(B43,'Sub Labor and Equipment'!$A$5:$D$10,3,FALSE))</f>
      </c>
      <c r="I43" s="197">
        <f>IF(B43="","",VLOOKUP(B43,'Sub Labor and Equipment'!$A$5:$D$10,4,FALSE))</f>
      </c>
      <c r="J43" s="254">
        <f t="shared" si="0"/>
      </c>
      <c r="K43" s="198">
        <f t="shared" si="1"/>
      </c>
      <c r="L43" s="254">
        <f t="shared" si="2"/>
      </c>
      <c r="M43" s="194">
        <f t="shared" si="4"/>
      </c>
      <c r="N43" s="194">
        <f t="shared" si="3"/>
      </c>
      <c r="O43" s="199"/>
    </row>
    <row r="44" spans="1:15" ht="13.5">
      <c r="A44" s="204"/>
      <c r="B44" s="431"/>
      <c r="C44" s="486"/>
      <c r="D44" s="391">
        <f>IF(B44="","",VLOOKUP(B44,'Sub Labor and Equipment'!$A$5:$D$10,2,FALSE))</f>
      </c>
      <c r="E44" s="392"/>
      <c r="F44" s="182"/>
      <c r="G44" s="182"/>
      <c r="H44" s="197">
        <f>IF(B44="","",VLOOKUP(B44,'Sub Labor and Equipment'!$A$5:$D$10,3,FALSE))</f>
      </c>
      <c r="I44" s="197">
        <f>IF(B44="","",VLOOKUP(B44,'Sub Labor and Equipment'!$A$5:$D$10,4,FALSE))</f>
      </c>
      <c r="J44" s="254">
        <f t="shared" si="0"/>
      </c>
      <c r="K44" s="198">
        <f t="shared" si="1"/>
      </c>
      <c r="L44" s="254">
        <f t="shared" si="2"/>
      </c>
      <c r="M44" s="194">
        <f t="shared" si="4"/>
      </c>
      <c r="N44" s="194">
        <f t="shared" si="3"/>
      </c>
      <c r="O44" s="199"/>
    </row>
    <row r="45" spans="1:15" ht="13.5">
      <c r="A45" s="204"/>
      <c r="B45" s="431"/>
      <c r="C45" s="486"/>
      <c r="D45" s="391">
        <f>IF(B45="","",VLOOKUP(B45,'Sub Labor and Equipment'!$A$5:$D$10,2,FALSE))</f>
      </c>
      <c r="E45" s="392"/>
      <c r="F45" s="182"/>
      <c r="G45" s="182"/>
      <c r="H45" s="197">
        <f>IF(B45="","",VLOOKUP(B45,'Sub Labor and Equipment'!$A$5:$D$10,3,FALSE))</f>
      </c>
      <c r="I45" s="197">
        <f>IF(B45="","",VLOOKUP(B45,'Sub Labor and Equipment'!$A$5:$D$10,4,FALSE))</f>
      </c>
      <c r="J45" s="254">
        <f t="shared" si="0"/>
      </c>
      <c r="K45" s="198">
        <f t="shared" si="1"/>
      </c>
      <c r="L45" s="254">
        <f t="shared" si="2"/>
      </c>
      <c r="M45" s="194">
        <f t="shared" si="4"/>
      </c>
      <c r="N45" s="194">
        <f t="shared" si="3"/>
      </c>
      <c r="O45" s="199"/>
    </row>
    <row r="46" spans="1:15" ht="13.5">
      <c r="A46" s="204"/>
      <c r="B46" s="431"/>
      <c r="C46" s="486"/>
      <c r="D46" s="391">
        <f>IF(B46="","",VLOOKUP(B46,'Sub Labor and Equipment'!$A$5:$D$10,2,FALSE))</f>
      </c>
      <c r="E46" s="392"/>
      <c r="F46" s="182"/>
      <c r="G46" s="182"/>
      <c r="H46" s="197">
        <f>IF(B46="","",VLOOKUP(B46,'Sub Labor and Equipment'!$A$5:$D$10,3,FALSE))</f>
      </c>
      <c r="I46" s="197">
        <f>IF(B46="","",VLOOKUP(B46,'Sub Labor and Equipment'!$A$5:$D$10,4,FALSE))</f>
      </c>
      <c r="J46" s="254">
        <f t="shared" si="0"/>
      </c>
      <c r="K46" s="198">
        <f t="shared" si="1"/>
      </c>
      <c r="L46" s="254">
        <f t="shared" si="2"/>
      </c>
      <c r="M46" s="194">
        <f t="shared" si="4"/>
      </c>
      <c r="N46" s="194">
        <f t="shared" si="3"/>
      </c>
      <c r="O46" s="199"/>
    </row>
    <row r="47" spans="1:15" ht="13.5">
      <c r="A47" s="204"/>
      <c r="B47" s="431"/>
      <c r="C47" s="486"/>
      <c r="D47" s="391">
        <f>IF(B47="","",VLOOKUP(B47,'Sub Labor and Equipment'!$A$5:$D$10,2,FALSE))</f>
      </c>
      <c r="E47" s="392"/>
      <c r="F47" s="182"/>
      <c r="G47" s="182"/>
      <c r="H47" s="197">
        <f>IF(B47="","",VLOOKUP(B47,'Sub Labor and Equipment'!$A$5:$D$10,3,FALSE))</f>
      </c>
      <c r="I47" s="197">
        <f>IF(B47="","",VLOOKUP(B47,'Sub Labor and Equipment'!$A$5:$D$10,4,FALSE))</f>
      </c>
      <c r="J47" s="254">
        <f t="shared" si="0"/>
      </c>
      <c r="K47" s="198">
        <f t="shared" si="1"/>
      </c>
      <c r="L47" s="254">
        <f t="shared" si="2"/>
      </c>
      <c r="M47" s="194">
        <f t="shared" si="4"/>
      </c>
      <c r="N47" s="194">
        <f t="shared" si="3"/>
      </c>
      <c r="O47" s="199"/>
    </row>
    <row r="48" spans="1:15" ht="13.5">
      <c r="A48" s="204"/>
      <c r="B48" s="431"/>
      <c r="C48" s="431"/>
      <c r="D48" s="391">
        <f>IF(B48="","",VLOOKUP(B48,'Sub Labor and Equipment'!$A$5:$D$10,2,FALSE))</f>
      </c>
      <c r="E48" s="392"/>
      <c r="F48" s="182"/>
      <c r="G48" s="182"/>
      <c r="H48" s="197">
        <f>IF(B48="","",VLOOKUP(B48,'Sub Labor and Equipment'!$A$5:$D$10,3,FALSE))</f>
      </c>
      <c r="I48" s="197">
        <f>IF(B48="","",VLOOKUP(B48,'Sub Labor and Equipment'!$A$5:$D$10,4,FALSE))</f>
      </c>
      <c r="J48" s="254">
        <f t="shared" si="0"/>
      </c>
      <c r="K48" s="198">
        <f t="shared" si="1"/>
      </c>
      <c r="L48" s="254">
        <f t="shared" si="2"/>
      </c>
      <c r="M48" s="194">
        <f t="shared" si="4"/>
      </c>
      <c r="N48" s="194">
        <f t="shared" si="3"/>
      </c>
      <c r="O48" s="199"/>
    </row>
    <row r="49" spans="1:15" ht="12.75">
      <c r="A49" s="2"/>
      <c r="B49" s="2"/>
      <c r="C49" s="2"/>
      <c r="D49" s="2"/>
      <c r="E49" s="2"/>
      <c r="F49" s="2"/>
      <c r="G49" s="2"/>
      <c r="H49" s="2"/>
      <c r="I49" s="2"/>
      <c r="J49" s="2"/>
      <c r="K49" s="2"/>
      <c r="L49" s="2"/>
      <c r="M49" s="2"/>
      <c r="N49" s="2"/>
      <c r="O49" s="26"/>
    </row>
    <row r="50" spans="1:15" ht="15">
      <c r="A50" s="2"/>
      <c r="B50" s="2"/>
      <c r="C50" s="2"/>
      <c r="D50" s="2"/>
      <c r="E50" s="2"/>
      <c r="F50" s="2"/>
      <c r="G50" s="2"/>
      <c r="H50" s="2"/>
      <c r="I50" s="2"/>
      <c r="J50" s="2"/>
      <c r="K50" s="33"/>
      <c r="L50" s="396" t="s">
        <v>38</v>
      </c>
      <c r="M50" s="397"/>
      <c r="N50" s="17">
        <f>SUM(N17:N49)</f>
        <v>0</v>
      </c>
      <c r="O50" s="43">
        <f>SUM(O17:O48)</f>
        <v>0</v>
      </c>
    </row>
    <row r="51" spans="1:15" ht="15">
      <c r="A51" s="2"/>
      <c r="B51" s="2"/>
      <c r="C51" s="2"/>
      <c r="D51" s="2"/>
      <c r="E51" s="2"/>
      <c r="F51" s="2"/>
      <c r="G51" s="2"/>
      <c r="H51" s="2"/>
      <c r="I51" s="2"/>
      <c r="J51" s="2"/>
      <c r="K51" s="399" t="s">
        <v>39</v>
      </c>
      <c r="L51" s="399"/>
      <c r="M51" s="400"/>
      <c r="N51" s="19">
        <f>N50*0.5</f>
        <v>0</v>
      </c>
      <c r="O51" s="44">
        <v>0</v>
      </c>
    </row>
    <row r="52" spans="1:15" ht="15">
      <c r="A52" s="2"/>
      <c r="B52" s="2"/>
      <c r="C52" s="2"/>
      <c r="D52" s="2"/>
      <c r="E52" s="2"/>
      <c r="F52" s="2"/>
      <c r="G52" s="2"/>
      <c r="H52" s="2"/>
      <c r="I52" s="2"/>
      <c r="J52" s="2"/>
      <c r="K52" s="33"/>
      <c r="L52" s="398" t="s">
        <v>65</v>
      </c>
      <c r="M52" s="398"/>
      <c r="N52" s="21">
        <f>SUM(N51+N50)</f>
        <v>0</v>
      </c>
      <c r="O52" s="45">
        <f>SUM(O50:O51)</f>
        <v>0</v>
      </c>
    </row>
    <row r="53" spans="12:15" ht="15">
      <c r="L53" s="398"/>
      <c r="M53" s="398"/>
      <c r="N53" s="48" t="s">
        <v>66</v>
      </c>
      <c r="O53" s="2"/>
    </row>
    <row r="54" spans="1:15" ht="15.75" thickBot="1">
      <c r="A54" s="136" t="str">
        <f>'FA Summary'!$A$60</f>
        <v>FORM REVISED 3/3/15</v>
      </c>
      <c r="L54" s="113"/>
      <c r="M54" s="113"/>
      <c r="N54" s="113"/>
      <c r="O54" s="113"/>
    </row>
    <row r="55" spans="9:15" ht="15.75" thickTop="1">
      <c r="I55" s="485" t="s">
        <v>56</v>
      </c>
      <c r="J55" s="477"/>
      <c r="K55" s="477"/>
      <c r="L55" s="477"/>
      <c r="M55" s="477"/>
      <c r="N55" s="484">
        <f>SUM(N52:O52)</f>
        <v>0</v>
      </c>
      <c r="O55" s="484"/>
    </row>
  </sheetData>
  <sheetProtection password="EF61" sheet="1" formatColumns="0" selectLockedCells="1"/>
  <mergeCells count="85">
    <mergeCell ref="B48:C48"/>
    <mergeCell ref="B40:C40"/>
    <mergeCell ref="B39:C39"/>
    <mergeCell ref="B38:C38"/>
    <mergeCell ref="B44:C44"/>
    <mergeCell ref="B46:C46"/>
    <mergeCell ref="B41:C41"/>
    <mergeCell ref="K9:L9"/>
    <mergeCell ref="D35:E35"/>
    <mergeCell ref="D36:E36"/>
    <mergeCell ref="D33:E33"/>
    <mergeCell ref="D23:E23"/>
    <mergeCell ref="D29:E29"/>
    <mergeCell ref="D32:E32"/>
    <mergeCell ref="D25:E25"/>
    <mergeCell ref="D28:E28"/>
    <mergeCell ref="L16:M16"/>
    <mergeCell ref="B22:C22"/>
    <mergeCell ref="B29:C29"/>
    <mergeCell ref="B37:C37"/>
    <mergeCell ref="B28:C28"/>
    <mergeCell ref="B23:C23"/>
    <mergeCell ref="B35:C35"/>
    <mergeCell ref="B36:C36"/>
    <mergeCell ref="B26:C26"/>
    <mergeCell ref="B25:C25"/>
    <mergeCell ref="C5:I5"/>
    <mergeCell ref="B34:C34"/>
    <mergeCell ref="B30:C30"/>
    <mergeCell ref="B24:C24"/>
    <mergeCell ref="B31:C31"/>
    <mergeCell ref="B32:C32"/>
    <mergeCell ref="B33:C33"/>
    <mergeCell ref="D30:E30"/>
    <mergeCell ref="D31:E31"/>
    <mergeCell ref="B8:D8"/>
    <mergeCell ref="A1:O1"/>
    <mergeCell ref="B27:C27"/>
    <mergeCell ref="D27:E27"/>
    <mergeCell ref="B15:C15"/>
    <mergeCell ref="D15:E15"/>
    <mergeCell ref="C3:I4"/>
    <mergeCell ref="M4:N4"/>
    <mergeCell ref="L5:M6"/>
    <mergeCell ref="B16:E16"/>
    <mergeCell ref="B7:D7"/>
    <mergeCell ref="B18:C18"/>
    <mergeCell ref="B20:C20"/>
    <mergeCell ref="D20:E20"/>
    <mergeCell ref="B21:C21"/>
    <mergeCell ref="D21:E21"/>
    <mergeCell ref="B19:C19"/>
    <mergeCell ref="D18:E18"/>
    <mergeCell ref="B17:C17"/>
    <mergeCell ref="B47:C47"/>
    <mergeCell ref="D42:E42"/>
    <mergeCell ref="D43:E43"/>
    <mergeCell ref="D47:E47"/>
    <mergeCell ref="B45:C45"/>
    <mergeCell ref="B42:C42"/>
    <mergeCell ref="B43:C43"/>
    <mergeCell ref="D19:E19"/>
    <mergeCell ref="D40:E40"/>
    <mergeCell ref="N55:O55"/>
    <mergeCell ref="L50:M50"/>
    <mergeCell ref="L52:M52"/>
    <mergeCell ref="K51:M51"/>
    <mergeCell ref="I55:M55"/>
    <mergeCell ref="L53:M53"/>
    <mergeCell ref="J16:K16"/>
    <mergeCell ref="D44:E44"/>
    <mergeCell ref="D45:E45"/>
    <mergeCell ref="H16:I16"/>
    <mergeCell ref="D17:E17"/>
    <mergeCell ref="D38:E38"/>
    <mergeCell ref="D26:E26"/>
    <mergeCell ref="D39:E39"/>
    <mergeCell ref="D37:E37"/>
    <mergeCell ref="F16:G16"/>
    <mergeCell ref="D22:E22"/>
    <mergeCell ref="D24:E24"/>
    <mergeCell ref="D34:E34"/>
    <mergeCell ref="D48:E48"/>
    <mergeCell ref="D41:E41"/>
    <mergeCell ref="D46:E46"/>
  </mergeCells>
  <dataValidations count="1">
    <dataValidation type="list" showInputMessage="1" showErrorMessage="1" prompt="Please select employee or add new individual." errorTitle="Invalid Employee" error="Employee not found. Please add new individual." sqref="B17:C48">
      <formula1>Sub_Labor</formula1>
    </dataValidation>
  </dataValidations>
  <printOptions horizontalCentered="1"/>
  <pageMargins left="0" right="0" top="0.25" bottom="0.36" header="0.25" footer="0"/>
  <pageSetup fitToHeight="1" fitToWidth="1" horizontalDpi="600" verticalDpi="600" orientation="landscape" scale="70" r:id="rId3"/>
  <headerFooter alignWithMargins="0">
    <oddFooter>&amp;R&amp;"Arial,Bold"&amp;12SUBCONTRACTOR LABOR&amp;"Arial,Regular"&amp;10
</oddFooter>
  </headerFooter>
  <ignoredErrors>
    <ignoredError sqref="H39:I48 D17 D39:E48 H23:I29 D23:D29 H17:I21 E17:E21 D19:D21 D22 H22:I22 E22 E23:E29" unlockedFormula="1"/>
  </ignoredErrors>
  <legacyDrawing r:id="rId2"/>
</worksheet>
</file>

<file path=xl/worksheets/sheet8.xml><?xml version="1.0" encoding="utf-8"?>
<worksheet xmlns="http://schemas.openxmlformats.org/spreadsheetml/2006/main" xmlns:r="http://schemas.openxmlformats.org/officeDocument/2006/relationships">
  <sheetPr codeName="Sheet13">
    <pageSetUpPr fitToPage="1"/>
  </sheetPr>
  <dimension ref="A1:HO83"/>
  <sheetViews>
    <sheetView showGridLines="0" showZeros="0" zoomScale="70" zoomScaleNormal="70" zoomScalePageLayoutView="0" workbookViewId="0" topLeftCell="A18">
      <selection activeCell="G19" sqref="G19"/>
    </sheetView>
  </sheetViews>
  <sheetFormatPr defaultColWidth="9.140625" defaultRowHeight="12.75"/>
  <cols>
    <col min="1" max="1" width="10.421875" style="1" customWidth="1"/>
    <col min="2" max="3" width="7.7109375" style="1" customWidth="1"/>
    <col min="4" max="4" width="13.00390625" style="1" customWidth="1"/>
    <col min="5" max="5" width="34.57421875" style="1" customWidth="1"/>
    <col min="6" max="6" width="11.421875" style="1" bestFit="1" customWidth="1"/>
    <col min="7" max="7" width="13.00390625" style="1" customWidth="1"/>
    <col min="8" max="8" width="13.28125" style="1" customWidth="1"/>
    <col min="9" max="10" width="9.7109375" style="1" customWidth="1"/>
    <col min="11" max="11" width="13.00390625" style="1" customWidth="1"/>
    <col min="12" max="12" width="13.7109375" style="1" customWidth="1"/>
    <col min="13" max="13" width="14.00390625" style="1" customWidth="1"/>
    <col min="14" max="14" width="13.00390625" style="1" customWidth="1"/>
    <col min="15" max="15" width="12.28125" style="1" customWidth="1"/>
    <col min="16" max="16" width="12.140625" style="1" customWidth="1"/>
    <col min="17" max="17" width="15.421875" style="1" customWidth="1"/>
    <col min="18" max="16384" width="9.140625" style="1" customWidth="1"/>
  </cols>
  <sheetData>
    <row r="1" spans="1:15" ht="28.5" customHeight="1">
      <c r="A1" s="421" t="s">
        <v>111</v>
      </c>
      <c r="B1" s="421"/>
      <c r="C1" s="421"/>
      <c r="D1" s="421"/>
      <c r="E1" s="421"/>
      <c r="F1" s="421"/>
      <c r="G1" s="421"/>
      <c r="H1" s="421"/>
      <c r="I1" s="421"/>
      <c r="J1" s="421"/>
      <c r="K1" s="421"/>
      <c r="L1" s="421"/>
      <c r="M1" s="421"/>
      <c r="N1" s="421"/>
      <c r="O1" s="421"/>
    </row>
    <row r="2" spans="1:4" ht="15.75">
      <c r="A2" s="50" t="s">
        <v>54</v>
      </c>
      <c r="C2" s="481">
        <f>'FA Summary'!$C$3</f>
        <v>0</v>
      </c>
      <c r="D2" s="489"/>
    </row>
    <row r="3" spans="2:10" ht="9" customHeight="1">
      <c r="B3" s="5"/>
      <c r="C3" s="151" t="s">
        <v>66</v>
      </c>
      <c r="D3" s="212"/>
      <c r="E3" s="212"/>
      <c r="F3" s="212"/>
      <c r="G3" s="212"/>
      <c r="H3" s="212"/>
      <c r="I3" s="212"/>
      <c r="J3" s="212"/>
    </row>
    <row r="4" spans="1:16" ht="15.75">
      <c r="A4" s="34" t="s">
        <v>0</v>
      </c>
      <c r="B4" s="11"/>
      <c r="C4" s="501">
        <f>'Subcontractor Detail'!$C$5</f>
        <v>0</v>
      </c>
      <c r="D4" s="501"/>
      <c r="E4" s="501"/>
      <c r="F4" s="501"/>
      <c r="G4" s="501"/>
      <c r="H4" s="501"/>
      <c r="I4" s="212"/>
      <c r="J4" s="212"/>
      <c r="K4" s="151"/>
      <c r="L4" s="151"/>
      <c r="N4" s="367" t="s">
        <v>76</v>
      </c>
      <c r="O4" s="489"/>
      <c r="P4" s="305">
        <f>'Subcontractor Detail'!$K$5</f>
        <v>0</v>
      </c>
    </row>
    <row r="5" spans="1:16" ht="15.75">
      <c r="A5" s="34" t="s">
        <v>1</v>
      </c>
      <c r="B5" s="11"/>
      <c r="C5" s="496">
        <f>'Subcontractor Detail'!$C$7</f>
        <v>0</v>
      </c>
      <c r="D5" s="497"/>
      <c r="E5" s="497"/>
      <c r="F5" s="497"/>
      <c r="G5" s="497"/>
      <c r="H5" s="497"/>
      <c r="I5" s="212"/>
      <c r="J5" s="212"/>
      <c r="K5" s="212"/>
      <c r="L5" s="151"/>
      <c r="M5" s="457"/>
      <c r="N5" s="457"/>
      <c r="O5" s="3"/>
      <c r="P5" s="3"/>
    </row>
    <row r="6" spans="2:16" ht="9" customHeight="1">
      <c r="B6" s="3"/>
      <c r="C6" s="3"/>
      <c r="D6" s="3"/>
      <c r="E6" s="3"/>
      <c r="F6" s="3"/>
      <c r="G6" s="3"/>
      <c r="H6" s="3"/>
      <c r="I6" s="3"/>
      <c r="J6" s="3"/>
      <c r="K6" s="3"/>
      <c r="L6" s="3"/>
      <c r="M6" s="457"/>
      <c r="N6" s="457"/>
      <c r="O6" s="3"/>
      <c r="P6" s="3"/>
    </row>
    <row r="7" spans="1:16" ht="15.75">
      <c r="A7" s="174"/>
      <c r="B7" s="453"/>
      <c r="C7" s="454"/>
      <c r="D7" s="454"/>
      <c r="E7" s="209"/>
      <c r="F7" s="209"/>
      <c r="G7" s="3"/>
      <c r="H7" s="3"/>
      <c r="I7" s="3"/>
      <c r="J7" s="3"/>
      <c r="K7" s="3"/>
      <c r="L7" s="3"/>
      <c r="M7" s="3"/>
      <c r="N7" s="3"/>
      <c r="O7" s="3"/>
      <c r="P7" s="3"/>
    </row>
    <row r="8" spans="1:17" ht="15.75">
      <c r="A8" s="13" t="s">
        <v>94</v>
      </c>
      <c r="B8" s="502">
        <f>'FA Summary'!$C$9</f>
        <v>0</v>
      </c>
      <c r="C8" s="497"/>
      <c r="D8" s="497"/>
      <c r="G8" s="13" t="s">
        <v>93</v>
      </c>
      <c r="H8" s="158"/>
      <c r="I8" s="304">
        <f>'FA Summary'!$C$11</f>
        <v>0</v>
      </c>
      <c r="K8" s="14" t="s">
        <v>98</v>
      </c>
      <c r="L8" s="304">
        <f>'FA Summary'!$C$14</f>
        <v>0</v>
      </c>
      <c r="M8" s="207">
        <f>'FA Summary'!$K$11</f>
        <v>0</v>
      </c>
      <c r="N8" s="207"/>
      <c r="O8" s="12" t="s">
        <v>71</v>
      </c>
      <c r="P8" s="306">
        <f>'Subcontractor Detail'!$B$14</f>
        <v>0</v>
      </c>
      <c r="Q8" s="153"/>
    </row>
    <row r="9" spans="1:17" ht="15.75">
      <c r="A9" s="13" t="s">
        <v>95</v>
      </c>
      <c r="C9" s="303">
        <f>'FA Summary'!$H$9</f>
        <v>0</v>
      </c>
      <c r="D9" s="208"/>
      <c r="G9" s="13" t="s">
        <v>100</v>
      </c>
      <c r="H9" s="158"/>
      <c r="I9" s="304">
        <f>'FA Summary'!$C$12</f>
        <v>0</v>
      </c>
      <c r="K9" s="14" t="s">
        <v>101</v>
      </c>
      <c r="L9" s="498">
        <f>'FA Summary'!$C$15</f>
        <v>0</v>
      </c>
      <c r="M9" s="499"/>
      <c r="N9" s="207"/>
      <c r="O9" s="15"/>
      <c r="P9" s="153"/>
      <c r="Q9" s="153"/>
    </row>
    <row r="10" spans="2:16" ht="9" customHeight="1">
      <c r="B10" s="8"/>
      <c r="C10" s="8"/>
      <c r="D10" s="8"/>
      <c r="E10" s="8"/>
      <c r="F10" s="8"/>
      <c r="G10" s="8"/>
      <c r="H10" s="8"/>
      <c r="I10" s="8"/>
      <c r="J10" s="8"/>
      <c r="K10" s="8"/>
      <c r="L10" s="8"/>
      <c r="M10" s="8"/>
      <c r="N10" s="8"/>
      <c r="O10" s="8"/>
      <c r="P10" s="8"/>
    </row>
    <row r="11" spans="2:16" ht="9" customHeight="1">
      <c r="B11" s="8"/>
      <c r="C11" s="9"/>
      <c r="D11" s="8"/>
      <c r="E11" s="10"/>
      <c r="F11" s="10"/>
      <c r="G11" s="10"/>
      <c r="H11" s="10"/>
      <c r="I11" s="8"/>
      <c r="J11" s="8"/>
      <c r="K11" s="8"/>
      <c r="L11" s="8"/>
      <c r="M11" s="8"/>
      <c r="N11" s="8"/>
      <c r="O11" s="8"/>
      <c r="P11" s="8"/>
    </row>
    <row r="12" spans="1:15" ht="15.75">
      <c r="A12" s="25" t="s">
        <v>45</v>
      </c>
      <c r="B12" s="25"/>
      <c r="C12" s="82"/>
      <c r="D12" s="82"/>
      <c r="E12" s="82"/>
      <c r="F12" s="82"/>
      <c r="G12" s="82"/>
      <c r="M12" s="83"/>
      <c r="N12" s="83"/>
      <c r="O12" s="83"/>
    </row>
    <row r="13" spans="1:15" ht="15.75">
      <c r="A13" s="427" t="s">
        <v>103</v>
      </c>
      <c r="B13" s="427"/>
      <c r="C13" s="427"/>
      <c r="D13" s="427"/>
      <c r="E13" s="427"/>
      <c r="F13" s="427"/>
      <c r="G13" s="427"/>
      <c r="H13" s="427"/>
      <c r="I13" s="427"/>
      <c r="J13" s="427"/>
      <c r="K13" s="427"/>
      <c r="L13" s="427"/>
      <c r="M13" s="83"/>
      <c r="N13" s="83"/>
      <c r="O13" s="83"/>
    </row>
    <row r="14" spans="1:28" ht="15.75">
      <c r="A14" s="428" t="s">
        <v>104</v>
      </c>
      <c r="B14" s="503"/>
      <c r="C14" s="503"/>
      <c r="D14" s="503"/>
      <c r="E14" s="503"/>
      <c r="F14" s="503"/>
      <c r="G14" s="503"/>
      <c r="H14" s="503"/>
      <c r="I14" s="503"/>
      <c r="J14" s="503"/>
      <c r="K14" s="503"/>
      <c r="L14" s="503"/>
      <c r="M14" s="503"/>
      <c r="N14" s="503"/>
      <c r="O14" s="503"/>
      <c r="P14" s="503"/>
      <c r="Q14" s="503"/>
      <c r="AB14" s="180"/>
    </row>
    <row r="15" spans="1:28" ht="78.75" customHeight="1">
      <c r="A15" s="84" t="s">
        <v>46</v>
      </c>
      <c r="B15" s="412" t="s">
        <v>67</v>
      </c>
      <c r="C15" s="412"/>
      <c r="D15" s="426" t="s">
        <v>3</v>
      </c>
      <c r="E15" s="426"/>
      <c r="F15" s="38" t="s">
        <v>122</v>
      </c>
      <c r="G15" s="38" t="s">
        <v>49</v>
      </c>
      <c r="H15" s="38" t="s">
        <v>83</v>
      </c>
      <c r="I15" s="500" t="s">
        <v>82</v>
      </c>
      <c r="J15" s="500"/>
      <c r="K15" s="30" t="s">
        <v>33</v>
      </c>
      <c r="L15" s="30" t="s">
        <v>84</v>
      </c>
      <c r="M15" s="28" t="s">
        <v>79</v>
      </c>
      <c r="N15" s="37" t="s">
        <v>27</v>
      </c>
      <c r="O15" s="37" t="s">
        <v>26</v>
      </c>
      <c r="P15" s="38" t="s">
        <v>35</v>
      </c>
      <c r="Q15" s="46" t="s">
        <v>25</v>
      </c>
      <c r="AB15" s="180"/>
    </row>
    <row r="16" spans="1:221" s="90" customFormat="1" ht="14.25">
      <c r="A16" s="117"/>
      <c r="B16" s="419"/>
      <c r="C16" s="419"/>
      <c r="D16" s="419"/>
      <c r="E16" s="495"/>
      <c r="F16" s="86"/>
      <c r="G16" s="120"/>
      <c r="H16" s="120"/>
      <c r="I16" s="118"/>
      <c r="J16" s="118"/>
      <c r="K16" s="115"/>
      <c r="L16" s="119"/>
      <c r="M16" s="116"/>
      <c r="N16" s="115"/>
      <c r="O16" s="120"/>
      <c r="P16" s="120"/>
      <c r="Q16" s="56"/>
      <c r="R16" s="2"/>
      <c r="S16" s="2"/>
      <c r="T16" s="2"/>
      <c r="U16" s="2"/>
      <c r="V16" s="2"/>
      <c r="W16" s="2"/>
      <c r="X16" s="2"/>
      <c r="Y16" s="2"/>
      <c r="Z16" s="2"/>
      <c r="AA16" s="2"/>
      <c r="AB16" s="178"/>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row>
    <row r="17" spans="1:28" s="2" customFormat="1" ht="14.25">
      <c r="A17" s="85"/>
      <c r="B17" s="86"/>
      <c r="C17" s="86"/>
      <c r="D17" s="86"/>
      <c r="E17" s="159"/>
      <c r="F17" s="93"/>
      <c r="G17" s="89"/>
      <c r="H17" s="89"/>
      <c r="I17" s="89"/>
      <c r="J17" s="89"/>
      <c r="K17" s="87"/>
      <c r="L17" s="35"/>
      <c r="M17" s="88"/>
      <c r="N17" s="36"/>
      <c r="O17" s="35"/>
      <c r="P17" s="89"/>
      <c r="Q17" s="162"/>
      <c r="AB17" s="178"/>
    </row>
    <row r="18" spans="1:223" s="97" customFormat="1" ht="15.75" customHeight="1">
      <c r="A18" s="181"/>
      <c r="B18" s="494"/>
      <c r="C18" s="494"/>
      <c r="D18" s="492">
        <f ca="1">IF(ISNA(INDIRECT("'Sub Labor and Equipment'!"&amp;ADDRESS(MATCH(B18,'Sub Labor and Equipment'!$H$1:$H$10,0),7))),"",INDIRECT("'Sub Labor and Equipment'!"&amp;ADDRESS(MATCH(B18,'Sub Labor and Equipment'!$H$1:$H$10,0),7)))</f>
      </c>
      <c r="E18" s="493"/>
      <c r="F18" s="309"/>
      <c r="G18" s="185"/>
      <c r="H18" s="185"/>
      <c r="I18" s="203" t="b">
        <v>0</v>
      </c>
      <c r="J18" s="196">
        <f>IF(D18="","",IF(F18="","",IF(I18=TRUE,1,0.933)))</f>
      </c>
      <c r="K18" s="264">
        <f>IF($B18="","",VLOOKUP($B18,'Sub Labor and Equipment'!$H$5:$J$9,2,FALSE))</f>
      </c>
      <c r="L18" s="191">
        <f>IF($D18="","",IF(F18="","",K18/176))</f>
      </c>
      <c r="M18" s="192">
        <f>IF(D18="","",IF(F18="","",ROUND((0.15*K18)/176,2)))</f>
      </c>
      <c r="N18" s="252">
        <f>IF($B18="","",VLOOKUP($B18,'Sub Labor and Equipment'!$H$5:$J$9,3,FALSE))</f>
      </c>
      <c r="O18" s="192">
        <f>IF(D18="","",IF(F18="","",ROUND($J18*(1.15*K18)/176+N18,2)))</f>
      </c>
      <c r="P18" s="192">
        <f>IF(D18="","",IF(F18="","",ROUND((K18*$J18/176)*0.5,2)))</f>
      </c>
      <c r="Q18" s="193">
        <f>IF(D18="","",IF(F18="","",(G18*O18)+(H18*P18)))</f>
      </c>
      <c r="R18" s="161"/>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row>
    <row r="19" spans="1:18" ht="15.75" customHeight="1">
      <c r="A19" s="181"/>
      <c r="B19" s="494"/>
      <c r="C19" s="494"/>
      <c r="D19" s="492">
        <f ca="1">IF(ISNA(INDIRECT("'Sub Labor and Equipment'!"&amp;ADDRESS(MATCH(B19,'Sub Labor and Equipment'!$H$1:$H$10,0),7))),"",INDIRECT("'Sub Labor and Equipment'!"&amp;ADDRESS(MATCH(B19,'Sub Labor and Equipment'!$H$1:$H$10,0),7)))</f>
      </c>
      <c r="E19" s="493"/>
      <c r="F19" s="309"/>
      <c r="G19" s="185"/>
      <c r="H19" s="185"/>
      <c r="I19" s="203" t="b">
        <v>0</v>
      </c>
      <c r="J19" s="196">
        <f aca="true" t="shared" si="0" ref="J19:J50">IF(D19="","",IF(F19="","",IF(I19=TRUE,1,0.933)))</f>
      </c>
      <c r="K19" s="264">
        <f>IF($B19="","",VLOOKUP($B19,'Sub Labor and Equipment'!$H$5:$J$9,2,FALSE))</f>
      </c>
      <c r="L19" s="191">
        <f aca="true" t="shared" si="1" ref="L19:L50">IF($D19="","",IF(F19="","",K19/176))</f>
      </c>
      <c r="M19" s="192">
        <f aca="true" t="shared" si="2" ref="M19:M49">IF(D19="","",IF(F19="","",ROUND((0.15*K19)/176,2)))</f>
      </c>
      <c r="N19" s="252">
        <f>IF($B19="","",VLOOKUP($B19,'Sub Labor and Equipment'!$H$5:$J$9,3,FALSE))</f>
      </c>
      <c r="O19" s="192">
        <f aca="true" t="shared" si="3" ref="O19:O50">IF(D19="","",IF(F19="","",ROUND($J19*(1.15*K19)/176+N19,2)))</f>
      </c>
      <c r="P19" s="192">
        <f aca="true" t="shared" si="4" ref="P19:P50">IF(D19="","",IF(F19="","",ROUND((K19*$J19/176)*0.5,2)))</f>
      </c>
      <c r="Q19" s="193">
        <f aca="true" t="shared" si="5" ref="Q19:Q50">IF(D19="","",IF(F19="","",(G19*O19)+(H19*P19)))</f>
      </c>
      <c r="R19" s="163"/>
    </row>
    <row r="20" spans="1:18" ht="15.75" customHeight="1">
      <c r="A20" s="181"/>
      <c r="B20" s="494"/>
      <c r="C20" s="494"/>
      <c r="D20" s="492">
        <f ca="1">IF(ISNA(INDIRECT("'Sub Labor and Equipment'!"&amp;ADDRESS(MATCH(B20,'Sub Labor and Equipment'!$H$1:$H$10,0),7))),"",INDIRECT("'Sub Labor and Equipment'!"&amp;ADDRESS(MATCH(B20,'Sub Labor and Equipment'!$H$1:$H$10,0),7)))</f>
      </c>
      <c r="E20" s="493"/>
      <c r="F20" s="309"/>
      <c r="G20" s="185"/>
      <c r="H20" s="185"/>
      <c r="I20" s="203" t="b">
        <v>0</v>
      </c>
      <c r="J20" s="196">
        <f t="shared" si="0"/>
      </c>
      <c r="K20" s="264">
        <f>IF($B20="","",VLOOKUP($B20,'Sub Labor and Equipment'!$H$5:$J$9,2,FALSE))</f>
      </c>
      <c r="L20" s="191">
        <f t="shared" si="1"/>
      </c>
      <c r="M20" s="192">
        <f t="shared" si="2"/>
      </c>
      <c r="N20" s="252">
        <f>IF($B20="","",VLOOKUP($B20,'Sub Labor and Equipment'!$H$5:$J$9,3,FALSE))</f>
      </c>
      <c r="O20" s="192">
        <f t="shared" si="3"/>
      </c>
      <c r="P20" s="192">
        <f t="shared" si="4"/>
      </c>
      <c r="Q20" s="193">
        <f t="shared" si="5"/>
      </c>
      <c r="R20" s="163"/>
    </row>
    <row r="21" spans="1:18" ht="15.75" customHeight="1">
      <c r="A21" s="181"/>
      <c r="B21" s="494"/>
      <c r="C21" s="494"/>
      <c r="D21" s="492">
        <f ca="1">IF(ISNA(INDIRECT("'Sub Labor and Equipment'!"&amp;ADDRESS(MATCH(B21,'Sub Labor and Equipment'!$H$1:$H$10,0),7))),"",INDIRECT("'Sub Labor and Equipment'!"&amp;ADDRESS(MATCH(B21,'Sub Labor and Equipment'!$H$1:$H$10,0),7)))</f>
      </c>
      <c r="E21" s="493"/>
      <c r="F21" s="309"/>
      <c r="G21" s="185"/>
      <c r="H21" s="185"/>
      <c r="I21" s="203" t="b">
        <v>0</v>
      </c>
      <c r="J21" s="196">
        <f t="shared" si="0"/>
      </c>
      <c r="K21" s="264">
        <f>IF($B21="","",VLOOKUP($B21,'Sub Labor and Equipment'!$H$5:$J$9,2,FALSE))</f>
      </c>
      <c r="L21" s="191">
        <f t="shared" si="1"/>
      </c>
      <c r="M21" s="192">
        <f t="shared" si="2"/>
      </c>
      <c r="N21" s="252">
        <f>IF($B21="","",VLOOKUP($B21,'Sub Labor and Equipment'!$H$5:$J$9,3,FALSE))</f>
      </c>
      <c r="O21" s="192">
        <f t="shared" si="3"/>
      </c>
      <c r="P21" s="192">
        <f t="shared" si="4"/>
      </c>
      <c r="Q21" s="193">
        <f t="shared" si="5"/>
      </c>
      <c r="R21" s="163"/>
    </row>
    <row r="22" spans="1:18" ht="15.75" customHeight="1">
      <c r="A22" s="181"/>
      <c r="B22" s="494"/>
      <c r="C22" s="494"/>
      <c r="D22" s="492">
        <f ca="1">IF(ISNA(INDIRECT("'Sub Labor and Equipment'!"&amp;ADDRESS(MATCH(B22,'Sub Labor and Equipment'!$H$1:$H$10,0),7))),"",INDIRECT("'Sub Labor and Equipment'!"&amp;ADDRESS(MATCH(B22,'Sub Labor and Equipment'!$H$1:$H$10,0),7)))</f>
      </c>
      <c r="E22" s="493"/>
      <c r="F22" s="309"/>
      <c r="G22" s="186"/>
      <c r="H22" s="190"/>
      <c r="I22" s="203" t="b">
        <v>0</v>
      </c>
      <c r="J22" s="196">
        <f t="shared" si="0"/>
      </c>
      <c r="K22" s="264">
        <f>IF($B22="","",VLOOKUP($B22,'Sub Labor and Equipment'!$H$5:$J$9,2,FALSE))</f>
      </c>
      <c r="L22" s="191">
        <f t="shared" si="1"/>
      </c>
      <c r="M22" s="192">
        <f t="shared" si="2"/>
      </c>
      <c r="N22" s="252">
        <f>IF($B22="","",VLOOKUP($B22,'Sub Labor and Equipment'!$H$5:$J$9,3,FALSE))</f>
      </c>
      <c r="O22" s="192">
        <f t="shared" si="3"/>
      </c>
      <c r="P22" s="192">
        <f t="shared" si="4"/>
      </c>
      <c r="Q22" s="193">
        <f t="shared" si="5"/>
      </c>
      <c r="R22" s="163"/>
    </row>
    <row r="23" spans="1:18" ht="15.75" customHeight="1">
      <c r="A23" s="181"/>
      <c r="B23" s="415"/>
      <c r="C23" s="416"/>
      <c r="D23" s="492">
        <f ca="1">IF(ISNA(INDIRECT("'Sub Labor and Equipment'!"&amp;ADDRESS(MATCH(B23,'Sub Labor and Equipment'!$H$1:$H$10,0),7))),"",INDIRECT("'Sub Labor and Equipment'!"&amp;ADDRESS(MATCH(B23,'Sub Labor and Equipment'!$H$1:$H$10,0),7)))</f>
      </c>
      <c r="E23" s="493"/>
      <c r="F23" s="309"/>
      <c r="G23" s="186"/>
      <c r="H23" s="190"/>
      <c r="I23" s="203" t="b">
        <v>0</v>
      </c>
      <c r="J23" s="196">
        <f t="shared" si="0"/>
      </c>
      <c r="K23" s="264">
        <f>IF($B23="","",VLOOKUP($B23,'Sub Labor and Equipment'!$H$5:$J$9,2,FALSE))</f>
      </c>
      <c r="L23" s="191">
        <f t="shared" si="1"/>
      </c>
      <c r="M23" s="192">
        <f t="shared" si="2"/>
      </c>
      <c r="N23" s="252">
        <f>IF($B23="","",VLOOKUP($B23,'Sub Labor and Equipment'!$H$5:$J$9,3,FALSE))</f>
      </c>
      <c r="O23" s="192">
        <f t="shared" si="3"/>
      </c>
      <c r="P23" s="192">
        <f t="shared" si="4"/>
      </c>
      <c r="Q23" s="193">
        <f t="shared" si="5"/>
      </c>
      <c r="R23" s="163"/>
    </row>
    <row r="24" spans="1:18" ht="15.75" customHeight="1">
      <c r="A24" s="181"/>
      <c r="B24" s="494"/>
      <c r="C24" s="494"/>
      <c r="D24" s="492">
        <f ca="1">IF(ISNA(INDIRECT("'Sub Labor and Equipment'!"&amp;ADDRESS(MATCH(B24,'Sub Labor and Equipment'!$H$1:$H$10,0),7))),"",INDIRECT("'Sub Labor and Equipment'!"&amp;ADDRESS(MATCH(B24,'Sub Labor and Equipment'!$H$1:$H$10,0),7)))</f>
      </c>
      <c r="E24" s="493"/>
      <c r="F24" s="309"/>
      <c r="G24" s="186"/>
      <c r="H24" s="190"/>
      <c r="I24" s="203" t="b">
        <v>0</v>
      </c>
      <c r="J24" s="196">
        <f t="shared" si="0"/>
      </c>
      <c r="K24" s="264">
        <f>IF($B24="","",VLOOKUP($B24,'Sub Labor and Equipment'!$H$5:$J$9,2,FALSE))</f>
      </c>
      <c r="L24" s="191">
        <f t="shared" si="1"/>
      </c>
      <c r="M24" s="192">
        <f t="shared" si="2"/>
      </c>
      <c r="N24" s="252">
        <f>IF($B24="","",VLOOKUP($B24,'Sub Labor and Equipment'!$H$5:$J$9,3,FALSE))</f>
      </c>
      <c r="O24" s="192">
        <f t="shared" si="3"/>
      </c>
      <c r="P24" s="192">
        <f t="shared" si="4"/>
      </c>
      <c r="Q24" s="193">
        <f t="shared" si="5"/>
      </c>
      <c r="R24" s="163"/>
    </row>
    <row r="25" spans="1:18" ht="15.75" customHeight="1">
      <c r="A25" s="181"/>
      <c r="B25" s="494"/>
      <c r="C25" s="494"/>
      <c r="D25" s="492">
        <f ca="1">IF(ISNA(INDIRECT("'Sub Labor and Equipment'!"&amp;ADDRESS(MATCH(B25,'Sub Labor and Equipment'!$H$1:$H$10,0),7))),"",INDIRECT("'Sub Labor and Equipment'!"&amp;ADDRESS(MATCH(B25,'Sub Labor and Equipment'!$H$1:$H$10,0),7)))</f>
      </c>
      <c r="E25" s="493"/>
      <c r="F25" s="309"/>
      <c r="G25" s="186"/>
      <c r="H25" s="190"/>
      <c r="I25" s="203" t="b">
        <v>0</v>
      </c>
      <c r="J25" s="196">
        <f t="shared" si="0"/>
      </c>
      <c r="K25" s="264">
        <f>IF($B25="","",VLOOKUP($B25,'Sub Labor and Equipment'!$H$5:$J$9,2,FALSE))</f>
      </c>
      <c r="L25" s="191">
        <f t="shared" si="1"/>
      </c>
      <c r="M25" s="192">
        <f t="shared" si="2"/>
      </c>
      <c r="N25" s="252">
        <f>IF($B25="","",VLOOKUP($B25,'Sub Labor and Equipment'!$H$5:$J$9,3,FALSE))</f>
      </c>
      <c r="O25" s="192">
        <f t="shared" si="3"/>
      </c>
      <c r="P25" s="192">
        <f t="shared" si="4"/>
      </c>
      <c r="Q25" s="193">
        <f t="shared" si="5"/>
      </c>
      <c r="R25" s="163"/>
    </row>
    <row r="26" spans="1:18" ht="15.75" customHeight="1">
      <c r="A26" s="181"/>
      <c r="B26" s="494"/>
      <c r="C26" s="494"/>
      <c r="D26" s="492">
        <f ca="1">IF(ISNA(INDIRECT("'Sub Labor and Equipment'!"&amp;ADDRESS(MATCH(B26,'Sub Labor and Equipment'!$H$1:$H$10,0),7))),"",INDIRECT("'Sub Labor and Equipment'!"&amp;ADDRESS(MATCH(B26,'Sub Labor and Equipment'!$H$1:$H$10,0),7)))</f>
      </c>
      <c r="E26" s="493"/>
      <c r="F26" s="309"/>
      <c r="G26" s="186"/>
      <c r="H26" s="190"/>
      <c r="I26" s="203" t="b">
        <v>0</v>
      </c>
      <c r="J26" s="196">
        <f t="shared" si="0"/>
      </c>
      <c r="K26" s="264">
        <f>IF($B26="","",VLOOKUP($B26,'Sub Labor and Equipment'!$H$5:$J$9,2,FALSE))</f>
      </c>
      <c r="L26" s="191">
        <f t="shared" si="1"/>
      </c>
      <c r="M26" s="192">
        <f t="shared" si="2"/>
      </c>
      <c r="N26" s="252">
        <f>IF($B26="","",VLOOKUP($B26,'Sub Labor and Equipment'!$H$5:$J$9,3,FALSE))</f>
      </c>
      <c r="O26" s="192">
        <f t="shared" si="3"/>
      </c>
      <c r="P26" s="192">
        <f t="shared" si="4"/>
      </c>
      <c r="Q26" s="193">
        <f t="shared" si="5"/>
      </c>
      <c r="R26" s="163"/>
    </row>
    <row r="27" spans="1:18" ht="15.75" customHeight="1">
      <c r="A27" s="181"/>
      <c r="B27" s="494"/>
      <c r="C27" s="494"/>
      <c r="D27" s="492">
        <f ca="1">IF(ISNA(INDIRECT("'Sub Labor and Equipment'!"&amp;ADDRESS(MATCH(B27,'Sub Labor and Equipment'!$H$1:$H$10,0),7))),"",INDIRECT("'Sub Labor and Equipment'!"&amp;ADDRESS(MATCH(B27,'Sub Labor and Equipment'!$H$1:$H$10,0),7)))</f>
      </c>
      <c r="E27" s="493"/>
      <c r="F27" s="309"/>
      <c r="G27" s="186"/>
      <c r="H27" s="190"/>
      <c r="I27" s="203" t="b">
        <v>0</v>
      </c>
      <c r="J27" s="196">
        <f t="shared" si="0"/>
      </c>
      <c r="K27" s="264">
        <f>IF($B27="","",VLOOKUP($B27,'Sub Labor and Equipment'!$H$5:$J$9,2,FALSE))</f>
      </c>
      <c r="L27" s="191">
        <f t="shared" si="1"/>
      </c>
      <c r="M27" s="192">
        <f t="shared" si="2"/>
      </c>
      <c r="N27" s="252">
        <f>IF($B27="","",VLOOKUP($B27,'Sub Labor and Equipment'!$H$5:$J$9,3,FALSE))</f>
      </c>
      <c r="O27" s="192">
        <f t="shared" si="3"/>
      </c>
      <c r="P27" s="192">
        <f t="shared" si="4"/>
      </c>
      <c r="Q27" s="193">
        <f t="shared" si="5"/>
      </c>
      <c r="R27" s="163"/>
    </row>
    <row r="28" spans="1:18" ht="15.75" customHeight="1">
      <c r="A28" s="181"/>
      <c r="B28" s="494"/>
      <c r="C28" s="494"/>
      <c r="D28" s="492">
        <f ca="1">IF(ISNA(INDIRECT("'Sub Labor and Equipment'!"&amp;ADDRESS(MATCH(B28,'Sub Labor and Equipment'!$H$1:$H$10,0),7))),"",INDIRECT("'Sub Labor and Equipment'!"&amp;ADDRESS(MATCH(B28,'Sub Labor and Equipment'!$H$1:$H$10,0),7)))</f>
      </c>
      <c r="E28" s="493"/>
      <c r="F28" s="309"/>
      <c r="G28" s="186"/>
      <c r="H28" s="190"/>
      <c r="I28" s="203" t="b">
        <v>0</v>
      </c>
      <c r="J28" s="196">
        <f t="shared" si="0"/>
      </c>
      <c r="K28" s="264">
        <f>IF($B28="","",VLOOKUP($B28,'Sub Labor and Equipment'!$H$5:$J$9,2,FALSE))</f>
      </c>
      <c r="L28" s="191">
        <f t="shared" si="1"/>
      </c>
      <c r="M28" s="192">
        <f t="shared" si="2"/>
      </c>
      <c r="N28" s="252">
        <f>IF($B28="","",VLOOKUP($B28,'Sub Labor and Equipment'!$H$5:$J$9,3,FALSE))</f>
      </c>
      <c r="O28" s="192">
        <f t="shared" si="3"/>
      </c>
      <c r="P28" s="192">
        <f t="shared" si="4"/>
      </c>
      <c r="Q28" s="193">
        <f t="shared" si="5"/>
      </c>
      <c r="R28" s="163"/>
    </row>
    <row r="29" spans="1:18" ht="15.75" customHeight="1">
      <c r="A29" s="181"/>
      <c r="B29" s="494"/>
      <c r="C29" s="494"/>
      <c r="D29" s="492">
        <f ca="1">IF(ISNA(INDIRECT("'Sub Labor and Equipment'!"&amp;ADDRESS(MATCH(B29,'Sub Labor and Equipment'!$H$1:$H$10,0),7))),"",INDIRECT("'Sub Labor and Equipment'!"&amp;ADDRESS(MATCH(B29,'Sub Labor and Equipment'!$H$1:$H$10,0),7)))</f>
      </c>
      <c r="E29" s="493"/>
      <c r="F29" s="309"/>
      <c r="G29" s="186"/>
      <c r="H29" s="190"/>
      <c r="I29" s="203" t="b">
        <v>0</v>
      </c>
      <c r="J29" s="196">
        <f t="shared" si="0"/>
      </c>
      <c r="K29" s="264">
        <f>IF($B29="","",VLOOKUP($B29,'Sub Labor and Equipment'!$H$5:$J$9,2,FALSE))</f>
      </c>
      <c r="L29" s="191">
        <f t="shared" si="1"/>
      </c>
      <c r="M29" s="192">
        <f t="shared" si="2"/>
      </c>
      <c r="N29" s="252">
        <f>IF($B29="","",VLOOKUP($B29,'Sub Labor and Equipment'!$H$5:$J$9,3,FALSE))</f>
      </c>
      <c r="O29" s="192">
        <f t="shared" si="3"/>
      </c>
      <c r="P29" s="192">
        <f t="shared" si="4"/>
      </c>
      <c r="Q29" s="193">
        <f t="shared" si="5"/>
      </c>
      <c r="R29" s="163"/>
    </row>
    <row r="30" spans="1:18" ht="15.75" customHeight="1">
      <c r="A30" s="181"/>
      <c r="B30" s="494"/>
      <c r="C30" s="494"/>
      <c r="D30" s="492">
        <f ca="1">IF(ISNA(INDIRECT("'Sub Labor and Equipment'!"&amp;ADDRESS(MATCH(B30,'Sub Labor and Equipment'!$H$1:$H$10,0),7))),"",INDIRECT("'Sub Labor and Equipment'!"&amp;ADDRESS(MATCH(B30,'Sub Labor and Equipment'!$H$1:$H$10,0),7)))</f>
      </c>
      <c r="E30" s="493"/>
      <c r="F30" s="309"/>
      <c r="G30" s="186"/>
      <c r="H30" s="190"/>
      <c r="I30" s="203" t="b">
        <v>0</v>
      </c>
      <c r="J30" s="196">
        <f t="shared" si="0"/>
      </c>
      <c r="K30" s="264">
        <f>IF($B30="","",VLOOKUP($B30,'Sub Labor and Equipment'!$H$5:$J$9,2,FALSE))</f>
      </c>
      <c r="L30" s="191">
        <f t="shared" si="1"/>
      </c>
      <c r="M30" s="192">
        <f t="shared" si="2"/>
      </c>
      <c r="N30" s="252">
        <f>IF($B30="","",VLOOKUP($B30,'Sub Labor and Equipment'!$H$5:$J$9,3,FALSE))</f>
      </c>
      <c r="O30" s="192">
        <f t="shared" si="3"/>
      </c>
      <c r="P30" s="192">
        <f t="shared" si="4"/>
      </c>
      <c r="Q30" s="193">
        <f t="shared" si="5"/>
      </c>
      <c r="R30" s="163"/>
    </row>
    <row r="31" spans="1:18" ht="15.75" customHeight="1">
      <c r="A31" s="181"/>
      <c r="B31" s="494"/>
      <c r="C31" s="494"/>
      <c r="D31" s="492">
        <f ca="1">IF(ISNA(INDIRECT("'Sub Labor and Equipment'!"&amp;ADDRESS(MATCH(B31,'Sub Labor and Equipment'!$H$1:$H$10,0),7))),"",INDIRECT("'Sub Labor and Equipment'!"&amp;ADDRESS(MATCH(B31,'Sub Labor and Equipment'!$H$1:$H$10,0),7)))</f>
      </c>
      <c r="E31" s="493"/>
      <c r="F31" s="309"/>
      <c r="G31" s="186"/>
      <c r="H31" s="190"/>
      <c r="I31" s="203" t="b">
        <v>0</v>
      </c>
      <c r="J31" s="196">
        <f t="shared" si="0"/>
      </c>
      <c r="K31" s="264">
        <f>IF($B31="","",VLOOKUP($B31,'Sub Labor and Equipment'!$H$5:$J$9,2,FALSE))</f>
      </c>
      <c r="L31" s="191">
        <f t="shared" si="1"/>
      </c>
      <c r="M31" s="192">
        <f t="shared" si="2"/>
      </c>
      <c r="N31" s="252">
        <f>IF($B31="","",VLOOKUP($B31,'Sub Labor and Equipment'!$H$5:$J$9,3,FALSE))</f>
      </c>
      <c r="O31" s="192">
        <f t="shared" si="3"/>
      </c>
      <c r="P31" s="192">
        <f t="shared" si="4"/>
      </c>
      <c r="Q31" s="193">
        <f t="shared" si="5"/>
      </c>
      <c r="R31" s="163"/>
    </row>
    <row r="32" spans="1:18" ht="15.75" customHeight="1">
      <c r="A32" s="181"/>
      <c r="B32" s="494"/>
      <c r="C32" s="494"/>
      <c r="D32" s="492">
        <f ca="1">IF(ISNA(INDIRECT("'Sub Labor and Equipment'!"&amp;ADDRESS(MATCH(B32,'Sub Labor and Equipment'!$H$1:$H$10,0),7))),"",INDIRECT("'Sub Labor and Equipment'!"&amp;ADDRESS(MATCH(B32,'Sub Labor and Equipment'!$H$1:$H$10,0),7)))</f>
      </c>
      <c r="E32" s="493"/>
      <c r="F32" s="309"/>
      <c r="G32" s="186"/>
      <c r="H32" s="190"/>
      <c r="I32" s="203" t="b">
        <v>0</v>
      </c>
      <c r="J32" s="196">
        <f t="shared" si="0"/>
      </c>
      <c r="K32" s="264">
        <f>IF($B32="","",VLOOKUP($B32,'Sub Labor and Equipment'!$H$5:$J$9,2,FALSE))</f>
      </c>
      <c r="L32" s="191">
        <f t="shared" si="1"/>
      </c>
      <c r="M32" s="192">
        <f t="shared" si="2"/>
      </c>
      <c r="N32" s="252">
        <f>IF($B32="","",VLOOKUP($B32,'Sub Labor and Equipment'!$H$5:$J$9,3,FALSE))</f>
      </c>
      <c r="O32" s="192">
        <f t="shared" si="3"/>
      </c>
      <c r="P32" s="192">
        <f t="shared" si="4"/>
      </c>
      <c r="Q32" s="193">
        <f t="shared" si="5"/>
      </c>
      <c r="R32" s="163"/>
    </row>
    <row r="33" spans="1:18" ht="15.75" customHeight="1">
      <c r="A33" s="181"/>
      <c r="B33" s="494"/>
      <c r="C33" s="494"/>
      <c r="D33" s="492">
        <f ca="1">IF(ISNA(INDIRECT("'Sub Labor and Equipment'!"&amp;ADDRESS(MATCH(B33,'Sub Labor and Equipment'!$H$1:$H$10,0),7))),"",INDIRECT("'Sub Labor and Equipment'!"&amp;ADDRESS(MATCH(B33,'Sub Labor and Equipment'!$H$1:$H$10,0),7)))</f>
      </c>
      <c r="E33" s="493"/>
      <c r="F33" s="309"/>
      <c r="G33" s="186"/>
      <c r="H33" s="190"/>
      <c r="I33" s="203" t="b">
        <v>0</v>
      </c>
      <c r="J33" s="196">
        <f t="shared" si="0"/>
      </c>
      <c r="K33" s="264">
        <f>IF($B33="","",VLOOKUP($B33,'Sub Labor and Equipment'!$H$5:$J$9,2,FALSE))</f>
      </c>
      <c r="L33" s="191">
        <f t="shared" si="1"/>
      </c>
      <c r="M33" s="192">
        <f t="shared" si="2"/>
      </c>
      <c r="N33" s="252">
        <f>IF($B33="","",VLOOKUP($B33,'Sub Labor and Equipment'!$H$5:$J$9,3,FALSE))</f>
      </c>
      <c r="O33" s="192">
        <f t="shared" si="3"/>
      </c>
      <c r="P33" s="192">
        <f t="shared" si="4"/>
      </c>
      <c r="Q33" s="193">
        <f t="shared" si="5"/>
      </c>
      <c r="R33" s="163"/>
    </row>
    <row r="34" spans="1:18" ht="15.75" customHeight="1">
      <c r="A34" s="181"/>
      <c r="B34" s="494"/>
      <c r="C34" s="494"/>
      <c r="D34" s="492">
        <f ca="1">IF(ISNA(INDIRECT("'Sub Labor and Equipment'!"&amp;ADDRESS(MATCH(B34,'Sub Labor and Equipment'!$H$1:$H$10,0),7))),"",INDIRECT("'Sub Labor and Equipment'!"&amp;ADDRESS(MATCH(B34,'Sub Labor and Equipment'!$H$1:$H$10,0),7)))</f>
      </c>
      <c r="E34" s="493"/>
      <c r="F34" s="309"/>
      <c r="G34" s="186"/>
      <c r="H34" s="190"/>
      <c r="I34" s="203" t="b">
        <v>0</v>
      </c>
      <c r="J34" s="196">
        <f t="shared" si="0"/>
      </c>
      <c r="K34" s="264">
        <f>IF($B34="","",VLOOKUP($B34,'Sub Labor and Equipment'!$H$5:$J$9,2,FALSE))</f>
      </c>
      <c r="L34" s="191">
        <f t="shared" si="1"/>
      </c>
      <c r="M34" s="192">
        <f t="shared" si="2"/>
      </c>
      <c r="N34" s="252">
        <f>IF($B34="","",VLOOKUP($B34,'Sub Labor and Equipment'!$H$5:$J$9,3,FALSE))</f>
      </c>
      <c r="O34" s="192">
        <f t="shared" si="3"/>
      </c>
      <c r="P34" s="192">
        <f t="shared" si="4"/>
      </c>
      <c r="Q34" s="193">
        <f t="shared" si="5"/>
      </c>
      <c r="R34" s="163"/>
    </row>
    <row r="35" spans="1:18" ht="15.75" customHeight="1">
      <c r="A35" s="181"/>
      <c r="B35" s="494"/>
      <c r="C35" s="494"/>
      <c r="D35" s="492">
        <f ca="1">IF(ISNA(INDIRECT("'Sub Labor and Equipment'!"&amp;ADDRESS(MATCH(B35,'Sub Labor and Equipment'!$H$1:$H$10,0),7))),"",INDIRECT("'Sub Labor and Equipment'!"&amp;ADDRESS(MATCH(B35,'Sub Labor and Equipment'!$H$1:$H$10,0),7)))</f>
      </c>
      <c r="E35" s="493"/>
      <c r="F35" s="309"/>
      <c r="G35" s="186"/>
      <c r="H35" s="190"/>
      <c r="I35" s="203" t="b">
        <v>0</v>
      </c>
      <c r="J35" s="196">
        <f t="shared" si="0"/>
      </c>
      <c r="K35" s="264">
        <f>IF($B35="","",VLOOKUP($B35,'Sub Labor and Equipment'!$H$5:$J$9,2,FALSE))</f>
      </c>
      <c r="L35" s="191">
        <f t="shared" si="1"/>
      </c>
      <c r="M35" s="192">
        <f t="shared" si="2"/>
      </c>
      <c r="N35" s="252">
        <f>IF($B35="","",VLOOKUP($B35,'Sub Labor and Equipment'!$H$5:$J$9,3,FALSE))</f>
      </c>
      <c r="O35" s="192">
        <f t="shared" si="3"/>
      </c>
      <c r="P35" s="192">
        <f t="shared" si="4"/>
      </c>
      <c r="Q35" s="193">
        <f t="shared" si="5"/>
      </c>
      <c r="R35" s="163"/>
    </row>
    <row r="36" spans="1:18" ht="15.75" customHeight="1">
      <c r="A36" s="181"/>
      <c r="B36" s="494"/>
      <c r="C36" s="494"/>
      <c r="D36" s="492">
        <f ca="1">IF(ISNA(INDIRECT("'Sub Labor and Equipment'!"&amp;ADDRESS(MATCH(B36,'Sub Labor and Equipment'!$H$1:$H$10,0),7))),"",INDIRECT("'Sub Labor and Equipment'!"&amp;ADDRESS(MATCH(B36,'Sub Labor and Equipment'!$H$1:$H$10,0),7)))</f>
      </c>
      <c r="E36" s="493"/>
      <c r="F36" s="309"/>
      <c r="G36" s="186"/>
      <c r="H36" s="190"/>
      <c r="I36" s="203" t="b">
        <v>0</v>
      </c>
      <c r="J36" s="196">
        <f t="shared" si="0"/>
      </c>
      <c r="K36" s="264">
        <f>IF($B36="","",VLOOKUP($B36,'Sub Labor and Equipment'!$H$5:$J$9,2,FALSE))</f>
      </c>
      <c r="L36" s="191">
        <f t="shared" si="1"/>
      </c>
      <c r="M36" s="192">
        <f t="shared" si="2"/>
      </c>
      <c r="N36" s="252">
        <f>IF($B36="","",VLOOKUP($B36,'Sub Labor and Equipment'!$H$5:$J$9,3,FALSE))</f>
      </c>
      <c r="O36" s="192">
        <f t="shared" si="3"/>
      </c>
      <c r="P36" s="192">
        <f t="shared" si="4"/>
      </c>
      <c r="Q36" s="193">
        <f t="shared" si="5"/>
      </c>
      <c r="R36" s="163"/>
    </row>
    <row r="37" spans="1:18" ht="15.75" customHeight="1">
      <c r="A37" s="181"/>
      <c r="B37" s="494"/>
      <c r="C37" s="494"/>
      <c r="D37" s="492">
        <f ca="1">IF(ISNA(INDIRECT("'Sub Labor and Equipment'!"&amp;ADDRESS(MATCH(B37,'Sub Labor and Equipment'!$H$1:$H$10,0),7))),"",INDIRECT("'Sub Labor and Equipment'!"&amp;ADDRESS(MATCH(B37,'Sub Labor and Equipment'!$H$1:$H$10,0),7)))</f>
      </c>
      <c r="E37" s="493"/>
      <c r="F37" s="309"/>
      <c r="G37" s="186"/>
      <c r="H37" s="190"/>
      <c r="I37" s="203" t="b">
        <v>0</v>
      </c>
      <c r="J37" s="196">
        <f t="shared" si="0"/>
      </c>
      <c r="K37" s="264">
        <f>IF($B37="","",VLOOKUP($B37,'Sub Labor and Equipment'!$H$5:$J$9,2,FALSE))</f>
      </c>
      <c r="L37" s="191">
        <f t="shared" si="1"/>
      </c>
      <c r="M37" s="192">
        <f t="shared" si="2"/>
      </c>
      <c r="N37" s="252">
        <f>IF($B37="","",VLOOKUP($B37,'Sub Labor and Equipment'!$H$5:$J$9,3,FALSE))</f>
      </c>
      <c r="O37" s="192">
        <f t="shared" si="3"/>
      </c>
      <c r="P37" s="192">
        <f t="shared" si="4"/>
      </c>
      <c r="Q37" s="193">
        <f t="shared" si="5"/>
      </c>
      <c r="R37" s="163"/>
    </row>
    <row r="38" spans="1:18" ht="15.75" customHeight="1">
      <c r="A38" s="181"/>
      <c r="B38" s="494"/>
      <c r="C38" s="494"/>
      <c r="D38" s="492">
        <f ca="1">IF(ISNA(INDIRECT("'Sub Labor and Equipment'!"&amp;ADDRESS(MATCH(B38,'Sub Labor and Equipment'!$H$1:$H$10,0),7))),"",INDIRECT("'Sub Labor and Equipment'!"&amp;ADDRESS(MATCH(B38,'Sub Labor and Equipment'!$H$1:$H$10,0),7)))</f>
      </c>
      <c r="E38" s="493"/>
      <c r="F38" s="309"/>
      <c r="G38" s="186"/>
      <c r="H38" s="190"/>
      <c r="I38" s="203" t="b">
        <v>0</v>
      </c>
      <c r="J38" s="196">
        <f t="shared" si="0"/>
      </c>
      <c r="K38" s="264">
        <f>IF($B38="","",VLOOKUP($B38,'Sub Labor and Equipment'!$H$5:$J$9,2,FALSE))</f>
      </c>
      <c r="L38" s="191">
        <f t="shared" si="1"/>
      </c>
      <c r="M38" s="192">
        <f t="shared" si="2"/>
      </c>
      <c r="N38" s="252">
        <f>IF($B38="","",VLOOKUP($B38,'Sub Labor and Equipment'!$H$5:$J$9,3,FALSE))</f>
      </c>
      <c r="O38" s="192">
        <f t="shared" si="3"/>
      </c>
      <c r="P38" s="192">
        <f t="shared" si="4"/>
      </c>
      <c r="Q38" s="193">
        <f t="shared" si="5"/>
      </c>
      <c r="R38" s="163"/>
    </row>
    <row r="39" spans="1:18" ht="15.75" customHeight="1">
      <c r="A39" s="181"/>
      <c r="B39" s="494"/>
      <c r="C39" s="494"/>
      <c r="D39" s="492">
        <f ca="1">IF(ISNA(INDIRECT("'Sub Labor and Equipment'!"&amp;ADDRESS(MATCH(B39,'Sub Labor and Equipment'!$H$1:$H$10,0),7))),"",INDIRECT("'Sub Labor and Equipment'!"&amp;ADDRESS(MATCH(B39,'Sub Labor and Equipment'!$H$1:$H$10,0),7)))</f>
      </c>
      <c r="E39" s="493"/>
      <c r="F39" s="309"/>
      <c r="G39" s="186"/>
      <c r="H39" s="190"/>
      <c r="I39" s="203" t="b">
        <v>0</v>
      </c>
      <c r="J39" s="196">
        <f t="shared" si="0"/>
      </c>
      <c r="K39" s="264">
        <f>IF($B39="","",VLOOKUP($B39,'Sub Labor and Equipment'!$H$5:$J$9,2,FALSE))</f>
      </c>
      <c r="L39" s="191">
        <f t="shared" si="1"/>
      </c>
      <c r="M39" s="192">
        <f t="shared" si="2"/>
      </c>
      <c r="N39" s="252">
        <f>IF($B39="","",VLOOKUP($B39,'Sub Labor and Equipment'!$H$5:$J$9,3,FALSE))</f>
      </c>
      <c r="O39" s="192">
        <f t="shared" si="3"/>
      </c>
      <c r="P39" s="192">
        <f t="shared" si="4"/>
      </c>
      <c r="Q39" s="193">
        <f t="shared" si="5"/>
      </c>
      <c r="R39" s="163"/>
    </row>
    <row r="40" spans="1:18" ht="15.75" customHeight="1">
      <c r="A40" s="181"/>
      <c r="B40" s="494"/>
      <c r="C40" s="494"/>
      <c r="D40" s="492">
        <f ca="1">IF(ISNA(INDIRECT("'Sub Labor and Equipment'!"&amp;ADDRESS(MATCH(B40,'Sub Labor and Equipment'!$H$1:$H$10,0),7))),"",INDIRECT("'Sub Labor and Equipment'!"&amp;ADDRESS(MATCH(B40,'Sub Labor and Equipment'!$H$1:$H$10,0),7)))</f>
      </c>
      <c r="E40" s="493"/>
      <c r="F40" s="309"/>
      <c r="G40" s="186"/>
      <c r="H40" s="190"/>
      <c r="I40" s="203" t="b">
        <v>0</v>
      </c>
      <c r="J40" s="196">
        <f t="shared" si="0"/>
      </c>
      <c r="K40" s="264">
        <f>IF($B40="","",VLOOKUP($B40,'Sub Labor and Equipment'!$H$5:$J$9,2,FALSE))</f>
      </c>
      <c r="L40" s="191">
        <f t="shared" si="1"/>
      </c>
      <c r="M40" s="192">
        <f t="shared" si="2"/>
      </c>
      <c r="N40" s="252">
        <f>IF($B40="","",VLOOKUP($B40,'Sub Labor and Equipment'!$H$5:$J$9,3,FALSE))</f>
      </c>
      <c r="O40" s="192">
        <f t="shared" si="3"/>
      </c>
      <c r="P40" s="192">
        <f t="shared" si="4"/>
      </c>
      <c r="Q40" s="193">
        <f t="shared" si="5"/>
      </c>
      <c r="R40" s="163"/>
    </row>
    <row r="41" spans="1:28" ht="16.5" customHeight="1">
      <c r="A41" s="181"/>
      <c r="B41" s="494"/>
      <c r="C41" s="494"/>
      <c r="D41" s="492">
        <f ca="1">IF(ISNA(INDIRECT("'Sub Labor and Equipment'!"&amp;ADDRESS(MATCH(B41,'Sub Labor and Equipment'!$H$1:$H$10,0),7))),"",INDIRECT("'Sub Labor and Equipment'!"&amp;ADDRESS(MATCH(B41,'Sub Labor and Equipment'!$H$1:$H$10,0),7)))</f>
      </c>
      <c r="E41" s="493"/>
      <c r="F41" s="309"/>
      <c r="G41" s="186"/>
      <c r="H41" s="190"/>
      <c r="I41" s="203" t="b">
        <v>0</v>
      </c>
      <c r="J41" s="196">
        <f t="shared" si="0"/>
      </c>
      <c r="K41" s="264">
        <f>IF($B41="","",VLOOKUP($B41,'Sub Labor and Equipment'!$H$5:$J$9,2,FALSE))</f>
      </c>
      <c r="L41" s="191">
        <f t="shared" si="1"/>
      </c>
      <c r="M41" s="192">
        <f t="shared" si="2"/>
      </c>
      <c r="N41" s="252">
        <f>IF($B41="","",VLOOKUP($B41,'Sub Labor and Equipment'!$H$5:$J$9,3,FALSE))</f>
      </c>
      <c r="O41" s="192">
        <f t="shared" si="3"/>
      </c>
      <c r="P41" s="192">
        <f t="shared" si="4"/>
      </c>
      <c r="Q41" s="193">
        <f t="shared" si="5"/>
      </c>
      <c r="AB41" s="179"/>
    </row>
    <row r="42" spans="1:28" ht="16.5" customHeight="1">
      <c r="A42" s="181"/>
      <c r="B42" s="494"/>
      <c r="C42" s="494"/>
      <c r="D42" s="492">
        <f ca="1">IF(ISNA(INDIRECT("'Sub Labor and Equipment'!"&amp;ADDRESS(MATCH(B42,'Sub Labor and Equipment'!$H$1:$H$10,0),7))),"",INDIRECT("'Sub Labor and Equipment'!"&amp;ADDRESS(MATCH(B42,'Sub Labor and Equipment'!$H$1:$H$10,0),7)))</f>
      </c>
      <c r="E42" s="493"/>
      <c r="F42" s="309"/>
      <c r="G42" s="186"/>
      <c r="H42" s="190"/>
      <c r="I42" s="203" t="b">
        <v>0</v>
      </c>
      <c r="J42" s="196">
        <f t="shared" si="0"/>
      </c>
      <c r="K42" s="264">
        <f>IF($B42="","",VLOOKUP($B42,'Sub Labor and Equipment'!$H$5:$J$9,2,FALSE))</f>
      </c>
      <c r="L42" s="191">
        <f t="shared" si="1"/>
      </c>
      <c r="M42" s="192">
        <f t="shared" si="2"/>
      </c>
      <c r="N42" s="252">
        <f>IF($B42="","",VLOOKUP($B42,'Sub Labor and Equipment'!$H$5:$J$9,3,FALSE))</f>
      </c>
      <c r="O42" s="192">
        <f t="shared" si="3"/>
      </c>
      <c r="P42" s="192">
        <f t="shared" si="4"/>
      </c>
      <c r="Q42" s="193">
        <f t="shared" si="5"/>
      </c>
      <c r="AB42" s="180"/>
    </row>
    <row r="43" spans="1:17" ht="16.5" customHeight="1">
      <c r="A43" s="181"/>
      <c r="B43" s="494"/>
      <c r="C43" s="494"/>
      <c r="D43" s="492">
        <f ca="1">IF(ISNA(INDIRECT("'Sub Labor and Equipment'!"&amp;ADDRESS(MATCH(B43,'Sub Labor and Equipment'!$H$1:$H$10,0),7))),"",INDIRECT("'Sub Labor and Equipment'!"&amp;ADDRESS(MATCH(B43,'Sub Labor and Equipment'!$H$1:$H$10,0),7)))</f>
      </c>
      <c r="E43" s="493"/>
      <c r="F43" s="309"/>
      <c r="G43" s="186"/>
      <c r="H43" s="190"/>
      <c r="I43" s="203" t="b">
        <v>0</v>
      </c>
      <c r="J43" s="196">
        <f t="shared" si="0"/>
      </c>
      <c r="K43" s="264">
        <f>IF($B43="","",VLOOKUP($B43,'Sub Labor and Equipment'!$H$5:$J$9,2,FALSE))</f>
      </c>
      <c r="L43" s="191">
        <f t="shared" si="1"/>
      </c>
      <c r="M43" s="192">
        <f t="shared" si="2"/>
      </c>
      <c r="N43" s="252">
        <f>IF($B43="","",VLOOKUP($B43,'Sub Labor and Equipment'!$H$5:$J$9,3,FALSE))</f>
      </c>
      <c r="O43" s="192">
        <f t="shared" si="3"/>
      </c>
      <c r="P43" s="192">
        <f t="shared" si="4"/>
      </c>
      <c r="Q43" s="193">
        <f t="shared" si="5"/>
      </c>
    </row>
    <row r="44" spans="1:17" ht="16.5" customHeight="1">
      <c r="A44" s="181"/>
      <c r="B44" s="494"/>
      <c r="C44" s="494"/>
      <c r="D44" s="492">
        <f ca="1">IF(ISNA(INDIRECT("'Sub Labor and Equipment'!"&amp;ADDRESS(MATCH(B44,'Sub Labor and Equipment'!$H$1:$H$10,0),7))),"",INDIRECT("'Sub Labor and Equipment'!"&amp;ADDRESS(MATCH(B44,'Sub Labor and Equipment'!$H$1:$H$10,0),7)))</f>
      </c>
      <c r="E44" s="493"/>
      <c r="F44" s="309"/>
      <c r="G44" s="186"/>
      <c r="H44" s="190"/>
      <c r="I44" s="203" t="b">
        <v>0</v>
      </c>
      <c r="J44" s="196">
        <f t="shared" si="0"/>
      </c>
      <c r="K44" s="264">
        <f>IF($B44="","",VLOOKUP($B44,'Sub Labor and Equipment'!$H$5:$J$9,2,FALSE))</f>
      </c>
      <c r="L44" s="191">
        <f t="shared" si="1"/>
      </c>
      <c r="M44" s="192">
        <f t="shared" si="2"/>
      </c>
      <c r="N44" s="252">
        <f>IF($B44="","",VLOOKUP($B44,'Sub Labor and Equipment'!$H$5:$J$9,3,FALSE))</f>
      </c>
      <c r="O44" s="192">
        <f t="shared" si="3"/>
      </c>
      <c r="P44" s="192">
        <f t="shared" si="4"/>
      </c>
      <c r="Q44" s="193">
        <f t="shared" si="5"/>
      </c>
    </row>
    <row r="45" spans="1:17" ht="16.5" customHeight="1">
      <c r="A45" s="181"/>
      <c r="B45" s="494"/>
      <c r="C45" s="494"/>
      <c r="D45" s="492">
        <f ca="1">IF(ISNA(INDIRECT("'Sub Labor and Equipment'!"&amp;ADDRESS(MATCH(B45,'Sub Labor and Equipment'!$H$1:$H$10,0),7))),"",INDIRECT("'Sub Labor and Equipment'!"&amp;ADDRESS(MATCH(B45,'Sub Labor and Equipment'!$H$1:$H$10,0),7)))</f>
      </c>
      <c r="E45" s="493"/>
      <c r="F45" s="309"/>
      <c r="G45" s="186"/>
      <c r="H45" s="190"/>
      <c r="I45" s="203" t="b">
        <v>0</v>
      </c>
      <c r="J45" s="196">
        <f t="shared" si="0"/>
      </c>
      <c r="K45" s="264">
        <f>IF($B45="","",VLOOKUP($B45,'Sub Labor and Equipment'!$H$5:$J$9,2,FALSE))</f>
      </c>
      <c r="L45" s="191">
        <f t="shared" si="1"/>
      </c>
      <c r="M45" s="192">
        <f t="shared" si="2"/>
      </c>
      <c r="N45" s="252">
        <f>IF($B45="","",VLOOKUP($B45,'Sub Labor and Equipment'!$H$5:$J$9,3,FALSE))</f>
      </c>
      <c r="O45" s="192">
        <f t="shared" si="3"/>
      </c>
      <c r="P45" s="192">
        <f t="shared" si="4"/>
      </c>
      <c r="Q45" s="193">
        <f t="shared" si="5"/>
      </c>
    </row>
    <row r="46" spans="1:17" ht="16.5" customHeight="1">
      <c r="A46" s="181"/>
      <c r="B46" s="494"/>
      <c r="C46" s="494"/>
      <c r="D46" s="492">
        <f ca="1">IF(ISNA(INDIRECT("'Sub Labor and Equipment'!"&amp;ADDRESS(MATCH(B46,'Sub Labor and Equipment'!$H$1:$H$10,0),7))),"",INDIRECT("'Sub Labor and Equipment'!"&amp;ADDRESS(MATCH(B46,'Sub Labor and Equipment'!$H$1:$H$10,0),7)))</f>
      </c>
      <c r="E46" s="493"/>
      <c r="F46" s="309"/>
      <c r="G46" s="186"/>
      <c r="H46" s="190"/>
      <c r="I46" s="203" t="b">
        <v>0</v>
      </c>
      <c r="J46" s="196">
        <f t="shared" si="0"/>
      </c>
      <c r="K46" s="264">
        <f>IF($B46="","",VLOOKUP($B46,'Sub Labor and Equipment'!$H$5:$J$9,2,FALSE))</f>
      </c>
      <c r="L46" s="191">
        <f t="shared" si="1"/>
      </c>
      <c r="M46" s="192">
        <f t="shared" si="2"/>
      </c>
      <c r="N46" s="252">
        <f>IF($B46="","",VLOOKUP($B46,'Sub Labor and Equipment'!$H$5:$J$9,3,FALSE))</f>
      </c>
      <c r="O46" s="192">
        <f t="shared" si="3"/>
      </c>
      <c r="P46" s="192">
        <f t="shared" si="4"/>
      </c>
      <c r="Q46" s="193">
        <f t="shared" si="5"/>
      </c>
    </row>
    <row r="47" spans="1:17" ht="16.5" customHeight="1">
      <c r="A47" s="181"/>
      <c r="B47" s="494"/>
      <c r="C47" s="494"/>
      <c r="D47" s="492">
        <f ca="1">IF(ISNA(INDIRECT("'Sub Labor and Equipment'!"&amp;ADDRESS(MATCH(B47,'Sub Labor and Equipment'!$H$1:$H$10,0),7))),"",INDIRECT("'Sub Labor and Equipment'!"&amp;ADDRESS(MATCH(B47,'Sub Labor and Equipment'!$H$1:$H$10,0),7)))</f>
      </c>
      <c r="E47" s="493"/>
      <c r="F47" s="309"/>
      <c r="G47" s="186"/>
      <c r="H47" s="190"/>
      <c r="I47" s="203" t="b">
        <v>0</v>
      </c>
      <c r="J47" s="196">
        <f t="shared" si="0"/>
      </c>
      <c r="K47" s="264">
        <f>IF($B47="","",VLOOKUP($B47,'Sub Labor and Equipment'!$H$5:$J$9,2,FALSE))</f>
      </c>
      <c r="L47" s="191">
        <f t="shared" si="1"/>
      </c>
      <c r="M47" s="192">
        <f t="shared" si="2"/>
      </c>
      <c r="N47" s="252">
        <f>IF($B47="","",VLOOKUP($B47,'Sub Labor and Equipment'!$H$5:$J$9,3,FALSE))</f>
      </c>
      <c r="O47" s="192">
        <f t="shared" si="3"/>
      </c>
      <c r="P47" s="192">
        <f t="shared" si="4"/>
      </c>
      <c r="Q47" s="193">
        <f t="shared" si="5"/>
      </c>
    </row>
    <row r="48" spans="1:17" ht="16.5" customHeight="1">
      <c r="A48" s="181"/>
      <c r="B48" s="494"/>
      <c r="C48" s="494"/>
      <c r="D48" s="492">
        <f ca="1">IF(ISNA(INDIRECT("'Sub Labor and Equipment'!"&amp;ADDRESS(MATCH(B48,'Sub Labor and Equipment'!$H$1:$H$10,0),7))),"",INDIRECT("'Sub Labor and Equipment'!"&amp;ADDRESS(MATCH(B48,'Sub Labor and Equipment'!$H$1:$H$10,0),7)))</f>
      </c>
      <c r="E48" s="493"/>
      <c r="F48" s="309"/>
      <c r="G48" s="186"/>
      <c r="H48" s="190"/>
      <c r="I48" s="203" t="b">
        <v>0</v>
      </c>
      <c r="J48" s="196">
        <f t="shared" si="0"/>
      </c>
      <c r="K48" s="264">
        <f>IF($B48="","",VLOOKUP($B48,'Sub Labor and Equipment'!$H$5:$J$9,2,FALSE))</f>
      </c>
      <c r="L48" s="191">
        <f t="shared" si="1"/>
      </c>
      <c r="M48" s="192">
        <f t="shared" si="2"/>
      </c>
      <c r="N48" s="252">
        <f>IF($B48="","",VLOOKUP($B48,'Sub Labor and Equipment'!$H$5:$J$9,3,FALSE))</f>
      </c>
      <c r="O48" s="192">
        <f t="shared" si="3"/>
      </c>
      <c r="P48" s="192">
        <f t="shared" si="4"/>
      </c>
      <c r="Q48" s="193">
        <f t="shared" si="5"/>
      </c>
    </row>
    <row r="49" spans="1:17" ht="16.5" customHeight="1">
      <c r="A49" s="181"/>
      <c r="B49" s="494"/>
      <c r="C49" s="494"/>
      <c r="D49" s="492">
        <f ca="1">IF(ISNA(INDIRECT("'Sub Labor and Equipment'!"&amp;ADDRESS(MATCH(B49,'Sub Labor and Equipment'!$H$1:$H$10,0),7))),"",INDIRECT("'Sub Labor and Equipment'!"&amp;ADDRESS(MATCH(B49,'Sub Labor and Equipment'!$H$1:$H$10,0),7)))</f>
      </c>
      <c r="E49" s="493"/>
      <c r="F49" s="309"/>
      <c r="G49" s="186"/>
      <c r="H49" s="190"/>
      <c r="I49" s="203" t="b">
        <v>0</v>
      </c>
      <c r="J49" s="196">
        <f t="shared" si="0"/>
      </c>
      <c r="K49" s="264">
        <f>IF($B49="","",VLOOKUP($B49,'Sub Labor and Equipment'!$H$5:$J$9,2,FALSE))</f>
      </c>
      <c r="L49" s="191">
        <f t="shared" si="1"/>
      </c>
      <c r="M49" s="192">
        <f t="shared" si="2"/>
      </c>
      <c r="N49" s="252">
        <f>IF($B49="","",VLOOKUP($B49,'Sub Labor and Equipment'!$H$5:$J$9,3,FALSE))</f>
      </c>
      <c r="O49" s="192">
        <f t="shared" si="3"/>
      </c>
      <c r="P49" s="192">
        <f t="shared" si="4"/>
      </c>
      <c r="Q49" s="193">
        <f t="shared" si="5"/>
      </c>
    </row>
    <row r="50" spans="1:17" ht="16.5" customHeight="1">
      <c r="A50" s="181"/>
      <c r="B50" s="494"/>
      <c r="C50" s="494"/>
      <c r="D50" s="492">
        <f ca="1">IF(ISNA(INDIRECT("'Sub Labor and Equipment'!"&amp;ADDRESS(MATCH(B50,'Sub Labor and Equipment'!$H$1:$H$10,0),7))),"",INDIRECT("'Sub Labor and Equipment'!"&amp;ADDRESS(MATCH(B50,'Sub Labor and Equipment'!$H$1:$H$10,0),7)))</f>
      </c>
      <c r="E50" s="493"/>
      <c r="F50" s="309"/>
      <c r="G50" s="186"/>
      <c r="H50" s="190"/>
      <c r="I50" s="203" t="b">
        <v>0</v>
      </c>
      <c r="J50" s="196">
        <f t="shared" si="0"/>
      </c>
      <c r="K50" s="264">
        <f>IF($B50="","",VLOOKUP($B50,'Sub Labor and Equipment'!$H$5:$J$9,2,FALSE))</f>
      </c>
      <c r="L50" s="191">
        <f t="shared" si="1"/>
      </c>
      <c r="M50" s="192">
        <f>IF(D50="","",IF(F50="","",ROUND((0.15*K50)/176,2)))</f>
      </c>
      <c r="N50" s="252">
        <f>IF($B50="","",VLOOKUP($B50,'Sub Labor and Equipment'!$H$5:$J$9,3,FALSE))</f>
      </c>
      <c r="O50" s="192">
        <f t="shared" si="3"/>
      </c>
      <c r="P50" s="192">
        <f t="shared" si="4"/>
      </c>
      <c r="Q50" s="193">
        <f t="shared" si="5"/>
      </c>
    </row>
    <row r="51" spans="1:28" ht="12.75">
      <c r="A51" s="2"/>
      <c r="B51" s="2"/>
      <c r="C51" s="2"/>
      <c r="D51" s="2"/>
      <c r="E51" s="2"/>
      <c r="F51" s="2"/>
      <c r="G51" s="2"/>
      <c r="H51" s="2"/>
      <c r="I51" s="2"/>
      <c r="J51" s="2"/>
      <c r="K51" s="2"/>
      <c r="L51" s="2"/>
      <c r="M51" s="2"/>
      <c r="N51" s="2"/>
      <c r="O51" s="2"/>
      <c r="AB51" s="180"/>
    </row>
    <row r="52" spans="1:15" ht="15">
      <c r="A52" s="2"/>
      <c r="B52" s="98"/>
      <c r="C52" s="2"/>
      <c r="D52" s="2"/>
      <c r="E52" s="2"/>
      <c r="F52" s="2"/>
      <c r="G52" s="2"/>
      <c r="H52" s="2"/>
      <c r="I52" s="2"/>
      <c r="J52" s="2"/>
      <c r="K52" s="2"/>
      <c r="L52" s="18"/>
      <c r="M52" s="18"/>
      <c r="N52" s="18"/>
      <c r="O52" s="22"/>
    </row>
    <row r="53" spans="1:17" ht="15.75" thickBot="1">
      <c r="A53" s="138" t="str">
        <f>'FA Summary'!$A$60</f>
        <v>FORM REVISED 3/3/15</v>
      </c>
      <c r="B53" s="2"/>
      <c r="C53" s="2"/>
      <c r="D53" s="2"/>
      <c r="E53" s="2"/>
      <c r="F53" s="2"/>
      <c r="G53" s="2"/>
      <c r="H53" s="2"/>
      <c r="I53" s="2"/>
      <c r="J53" s="2"/>
      <c r="K53" s="2"/>
      <c r="N53" s="2"/>
      <c r="O53" s="99"/>
      <c r="P53" s="100" t="s">
        <v>65</v>
      </c>
      <c r="Q53" s="195">
        <f>SUM(Q18:Q50)</f>
        <v>0</v>
      </c>
    </row>
    <row r="54" spans="12:15" ht="15" thickTop="1">
      <c r="L54" s="83"/>
      <c r="M54" s="83"/>
      <c r="N54" s="83"/>
      <c r="O54" s="83"/>
    </row>
    <row r="75" ht="12.75">
      <c r="AB75" s="180"/>
    </row>
    <row r="76" ht="12.75">
      <c r="AB76" s="180"/>
    </row>
    <row r="77" ht="12.75">
      <c r="AB77" s="180"/>
    </row>
    <row r="78" ht="12.75">
      <c r="AB78" s="180"/>
    </row>
    <row r="79" ht="12.75">
      <c r="AB79" s="180"/>
    </row>
    <row r="80" ht="12.75">
      <c r="AB80" s="180"/>
    </row>
    <row r="81" ht="12.75">
      <c r="AB81" s="180"/>
    </row>
    <row r="82" ht="12.75">
      <c r="AB82" s="180"/>
    </row>
    <row r="83" ht="12.75">
      <c r="AB83" s="180"/>
    </row>
  </sheetData>
  <sheetProtection password="EF61" sheet="1" formatCells="0" formatColumns="0" selectLockedCells="1"/>
  <mergeCells count="82">
    <mergeCell ref="D23:E23"/>
    <mergeCell ref="B23:C23"/>
    <mergeCell ref="B8:D8"/>
    <mergeCell ref="B20:C20"/>
    <mergeCell ref="B15:C15"/>
    <mergeCell ref="B18:C18"/>
    <mergeCell ref="D22:E22"/>
    <mergeCell ref="A14:Q14"/>
    <mergeCell ref="A13:L13"/>
    <mergeCell ref="B25:C25"/>
    <mergeCell ref="N4:O4"/>
    <mergeCell ref="M5:N6"/>
    <mergeCell ref="L9:M9"/>
    <mergeCell ref="I15:J15"/>
    <mergeCell ref="B24:C24"/>
    <mergeCell ref="D24:E24"/>
    <mergeCell ref="D18:E18"/>
    <mergeCell ref="D20:E20"/>
    <mergeCell ref="C4:H4"/>
    <mergeCell ref="B29:C29"/>
    <mergeCell ref="D29:E29"/>
    <mergeCell ref="B30:C30"/>
    <mergeCell ref="B31:C31"/>
    <mergeCell ref="D32:E32"/>
    <mergeCell ref="D30:E30"/>
    <mergeCell ref="D31:E31"/>
    <mergeCell ref="B32:C32"/>
    <mergeCell ref="B28:C28"/>
    <mergeCell ref="B21:C21"/>
    <mergeCell ref="D21:E21"/>
    <mergeCell ref="B22:C22"/>
    <mergeCell ref="D28:E28"/>
    <mergeCell ref="B27:C27"/>
    <mergeCell ref="D27:E27"/>
    <mergeCell ref="D25:E25"/>
    <mergeCell ref="B26:C26"/>
    <mergeCell ref="D26:E26"/>
    <mergeCell ref="A1:O1"/>
    <mergeCell ref="C2:D2"/>
    <mergeCell ref="B19:C19"/>
    <mergeCell ref="D19:E19"/>
    <mergeCell ref="B16:C16"/>
    <mergeCell ref="D16:E16"/>
    <mergeCell ref="D15:E15"/>
    <mergeCell ref="B7:D7"/>
    <mergeCell ref="C5:H5"/>
    <mergeCell ref="B35:C35"/>
    <mergeCell ref="B36:C36"/>
    <mergeCell ref="D38:E38"/>
    <mergeCell ref="B33:C33"/>
    <mergeCell ref="B34:C34"/>
    <mergeCell ref="B42:C42"/>
    <mergeCell ref="B37:C37"/>
    <mergeCell ref="B38:C38"/>
    <mergeCell ref="B39:C39"/>
    <mergeCell ref="B41:C41"/>
    <mergeCell ref="B40:C40"/>
    <mergeCell ref="D40:E40"/>
    <mergeCell ref="B43:C43"/>
    <mergeCell ref="D39:E39"/>
    <mergeCell ref="D41:E41"/>
    <mergeCell ref="D42:E42"/>
    <mergeCell ref="D33:E33"/>
    <mergeCell ref="D34:E34"/>
    <mergeCell ref="D36:E36"/>
    <mergeCell ref="D37:E37"/>
    <mergeCell ref="D35:E35"/>
    <mergeCell ref="D43:E43"/>
    <mergeCell ref="D44:E44"/>
    <mergeCell ref="B47:C47"/>
    <mergeCell ref="B45:C45"/>
    <mergeCell ref="B44:C44"/>
    <mergeCell ref="D45:E45"/>
    <mergeCell ref="B46:C46"/>
    <mergeCell ref="D46:E46"/>
    <mergeCell ref="D47:E47"/>
    <mergeCell ref="D50:E50"/>
    <mergeCell ref="D48:E48"/>
    <mergeCell ref="D49:E49"/>
    <mergeCell ref="B48:C48"/>
    <mergeCell ref="B49:C49"/>
    <mergeCell ref="B50:C50"/>
  </mergeCells>
  <dataValidations count="3">
    <dataValidation type="list" showInputMessage="1" showErrorMessage="1" prompt="Please select operator. Select N/A for equipment which does not require an operator." errorTitle="Invalid Entry" error="Please add new employee information or select N/A if appropiate." sqref="F18:F50">
      <formula1>Sub_Labor_Operator</formula1>
    </dataValidation>
    <dataValidation type="list" showInputMessage="1" showErrorMessage="1" prompt="Please Select Equipment Number or add New Equipment." errorTitle="Invalid Equipment" error="Equipment number not found. Please use drop-down menu." sqref="B18:C50">
      <formula1>Subcontractor_Equipment_No</formula1>
    </dataValidation>
    <dataValidation showErrorMessage="1" prompt="Select equipment description. Press tab after selection." errorTitle="Invalid Equipment" error="Select equipment description. Press tab after selection." sqref="D18:E50"/>
  </dataValidations>
  <printOptions horizontalCentered="1"/>
  <pageMargins left="0.5" right="0.29" top="0.41" bottom="0.44" header="0.34" footer="0.22"/>
  <pageSetup fitToHeight="1" fitToWidth="1" horizontalDpi="600" verticalDpi="600" orientation="landscape" scale="59" r:id="rId3"/>
  <headerFooter alignWithMargins="0">
    <oddFooter>&amp;R&amp;"Arial,Bold"&amp;12SUBCONTRACTOR EQUIPMENT
</oddFooter>
  </headerFooter>
  <legacyDrawing r:id="rId2"/>
</worksheet>
</file>

<file path=xl/worksheets/sheet9.xml><?xml version="1.0" encoding="utf-8"?>
<worksheet xmlns="http://schemas.openxmlformats.org/spreadsheetml/2006/main" xmlns:r="http://schemas.openxmlformats.org/officeDocument/2006/relationships">
  <sheetPr codeName="Sheet14"/>
  <dimension ref="A1:Q46"/>
  <sheetViews>
    <sheetView showGridLines="0" showZeros="0" zoomScale="85" zoomScaleNormal="85" zoomScalePageLayoutView="0" workbookViewId="0" topLeftCell="A17">
      <selection activeCell="A17" sqref="A17"/>
    </sheetView>
  </sheetViews>
  <sheetFormatPr defaultColWidth="9.140625" defaultRowHeight="12.75"/>
  <cols>
    <col min="1" max="1" width="10.7109375" style="1" customWidth="1"/>
    <col min="2" max="2" width="9.140625" style="1" customWidth="1"/>
    <col min="3" max="3" width="12.7109375" style="1" customWidth="1"/>
    <col min="4" max="4" width="2.140625" style="1" customWidth="1"/>
    <col min="5" max="5" width="13.00390625" style="1" customWidth="1"/>
    <col min="6" max="6" width="17.140625" style="1" bestFit="1" customWidth="1"/>
    <col min="7" max="7" width="12.8515625" style="1" customWidth="1"/>
    <col min="8" max="8" width="10.57421875" style="1" bestFit="1" customWidth="1"/>
    <col min="9" max="9" width="14.00390625" style="1" customWidth="1"/>
    <col min="10" max="10" width="10.421875" style="1" customWidth="1"/>
    <col min="11" max="11" width="9.28125" style="1" customWidth="1"/>
    <col min="12" max="12" width="6.8515625" style="1" customWidth="1"/>
    <col min="13" max="13" width="11.8515625" style="1" customWidth="1"/>
    <col min="14" max="14" width="12.140625" style="1" customWidth="1"/>
    <col min="15" max="15" width="14.7109375" style="1" customWidth="1"/>
    <col min="16" max="16384" width="9.140625" style="1" customWidth="1"/>
  </cols>
  <sheetData>
    <row r="1" spans="1:15" ht="28.5" customHeight="1">
      <c r="A1" s="435" t="s">
        <v>112</v>
      </c>
      <c r="B1" s="435"/>
      <c r="C1" s="435"/>
      <c r="D1" s="435"/>
      <c r="E1" s="435"/>
      <c r="F1" s="435"/>
      <c r="G1" s="435"/>
      <c r="H1" s="435"/>
      <c r="I1" s="435"/>
      <c r="J1" s="435"/>
      <c r="K1" s="435"/>
      <c r="L1" s="435"/>
      <c r="M1" s="435"/>
      <c r="N1" s="435"/>
      <c r="O1" s="435"/>
    </row>
    <row r="2" spans="1:4" ht="15.75">
      <c r="A2" s="50" t="s">
        <v>54</v>
      </c>
      <c r="C2" s="481">
        <f>'FA Summary'!$C$3</f>
        <v>0</v>
      </c>
      <c r="D2" s="489"/>
    </row>
    <row r="3" spans="2:10" ht="9" customHeight="1">
      <c r="B3" s="5"/>
      <c r="D3" s="212"/>
      <c r="E3" s="212"/>
      <c r="F3" s="212"/>
      <c r="G3" s="212"/>
      <c r="H3" s="212"/>
      <c r="I3" s="212"/>
      <c r="J3" s="212"/>
    </row>
    <row r="4" spans="1:16" ht="15.75">
      <c r="A4" s="34" t="s">
        <v>0</v>
      </c>
      <c r="B4" s="11"/>
      <c r="C4" s="456">
        <f>'Subcontractor Detail'!$C$5</f>
        <v>0</v>
      </c>
      <c r="D4" s="454"/>
      <c r="E4" s="454"/>
      <c r="F4" s="454"/>
      <c r="G4" s="454"/>
      <c r="H4" s="454"/>
      <c r="I4" s="454"/>
      <c r="J4" s="367" t="s">
        <v>76</v>
      </c>
      <c r="K4" s="367"/>
      <c r="L4" s="367"/>
      <c r="M4" s="406">
        <f>'Subcontractor Detail'!K$5</f>
        <v>0</v>
      </c>
      <c r="N4" s="406"/>
      <c r="O4" s="406"/>
      <c r="P4" s="157"/>
    </row>
    <row r="5" spans="1:16" ht="15.75">
      <c r="A5" s="34" t="s">
        <v>1</v>
      </c>
      <c r="B5" s="11"/>
      <c r="C5" s="456">
        <f>'Subcontractor Detail'!$C$7</f>
        <v>0</v>
      </c>
      <c r="D5" s="454"/>
      <c r="E5" s="454"/>
      <c r="F5" s="454"/>
      <c r="G5" s="454"/>
      <c r="H5" s="454"/>
      <c r="I5" s="454"/>
      <c r="J5" s="212"/>
      <c r="K5" s="212"/>
      <c r="L5" s="151"/>
      <c r="M5" s="457"/>
      <c r="N5" s="457"/>
      <c r="O5" s="3"/>
      <c r="P5" s="3"/>
    </row>
    <row r="6" spans="2:16" ht="9" customHeight="1">
      <c r="B6" s="3"/>
      <c r="C6" s="3"/>
      <c r="D6" s="3"/>
      <c r="E6" s="3"/>
      <c r="F6" s="3"/>
      <c r="G6" s="3"/>
      <c r="H6" s="3"/>
      <c r="I6" s="3"/>
      <c r="J6" s="3"/>
      <c r="K6" s="3"/>
      <c r="L6" s="3"/>
      <c r="M6" s="457"/>
      <c r="N6" s="457"/>
      <c r="O6" s="3"/>
      <c r="P6" s="3"/>
    </row>
    <row r="7" spans="1:16" ht="15.75">
      <c r="A7" s="174"/>
      <c r="B7" s="453"/>
      <c r="C7" s="454"/>
      <c r="D7" s="454"/>
      <c r="E7" s="209"/>
      <c r="F7" s="3"/>
      <c r="G7" s="3"/>
      <c r="H7" s="3"/>
      <c r="I7" s="3"/>
      <c r="J7" s="3"/>
      <c r="K7" s="3"/>
      <c r="L7" s="3"/>
      <c r="M7" s="3"/>
      <c r="N7" s="3"/>
      <c r="O7" s="3"/>
      <c r="P7" s="3"/>
    </row>
    <row r="8" spans="1:17" ht="15.75">
      <c r="A8" s="13" t="s">
        <v>94</v>
      </c>
      <c r="B8" s="455">
        <f>'FA Summary'!$C$9</f>
        <v>0</v>
      </c>
      <c r="C8" s="454"/>
      <c r="D8" s="454"/>
      <c r="F8" s="13" t="s">
        <v>93</v>
      </c>
      <c r="G8" s="158">
        <f>'FA Summary'!$C$11</f>
        <v>0</v>
      </c>
      <c r="J8" s="14" t="s">
        <v>98</v>
      </c>
      <c r="K8" s="158">
        <f>'FA Summary'!$C$14</f>
        <v>0</v>
      </c>
      <c r="L8" s="207">
        <f>'FA Summary'!$K$11</f>
        <v>0</v>
      </c>
      <c r="N8" s="12" t="s">
        <v>71</v>
      </c>
      <c r="O8" s="153">
        <f>'Subcontractor Detail'!B$14</f>
        <v>0</v>
      </c>
      <c r="P8" s="153"/>
      <c r="Q8" s="153"/>
    </row>
    <row r="9" spans="1:17" ht="15.75">
      <c r="A9" s="13" t="s">
        <v>95</v>
      </c>
      <c r="C9" s="208">
        <f>'FA Summary'!$H$9</f>
        <v>0</v>
      </c>
      <c r="D9" s="208"/>
      <c r="F9" s="13" t="s">
        <v>100</v>
      </c>
      <c r="G9" s="158">
        <f>'FA Summary'!$C$12</f>
        <v>0</v>
      </c>
      <c r="I9" s="385" t="s">
        <v>101</v>
      </c>
      <c r="J9" s="505"/>
      <c r="K9" s="458">
        <f>'FA Summary'!$C$15</f>
        <v>0</v>
      </c>
      <c r="L9" s="458"/>
      <c r="M9" s="273"/>
      <c r="O9" s="15"/>
      <c r="P9" s="153"/>
      <c r="Q9" s="153"/>
    </row>
    <row r="10" spans="2:16" ht="9" customHeight="1">
      <c r="B10" s="8"/>
      <c r="C10" s="8"/>
      <c r="D10" s="8"/>
      <c r="E10" s="8"/>
      <c r="F10" s="8"/>
      <c r="G10" s="8"/>
      <c r="H10" s="8"/>
      <c r="I10" s="8"/>
      <c r="J10" s="8"/>
      <c r="K10" s="8"/>
      <c r="L10" s="8"/>
      <c r="M10" s="8"/>
      <c r="N10" s="8"/>
      <c r="O10" s="8"/>
      <c r="P10" s="8"/>
    </row>
    <row r="11" spans="2:16" ht="9" customHeight="1" thickBot="1">
      <c r="B11" s="8"/>
      <c r="C11" s="9"/>
      <c r="D11" s="8"/>
      <c r="E11" s="10"/>
      <c r="F11" s="10"/>
      <c r="G11" s="10"/>
      <c r="H11" s="10"/>
      <c r="I11" s="8"/>
      <c r="J11" s="8"/>
      <c r="K11" s="8"/>
      <c r="L11" s="8"/>
      <c r="M11" s="8"/>
      <c r="N11" s="8"/>
      <c r="O11" s="8"/>
      <c r="P11" s="8"/>
    </row>
    <row r="12" spans="2:15" ht="16.5" thickTop="1">
      <c r="B12" s="436"/>
      <c r="C12" s="436"/>
      <c r="D12" s="436"/>
      <c r="E12" s="436"/>
      <c r="F12" s="436"/>
      <c r="G12" s="436"/>
      <c r="H12" s="436"/>
      <c r="I12" s="436"/>
      <c r="J12" s="6"/>
      <c r="K12" s="6"/>
      <c r="L12" s="6"/>
      <c r="M12" s="6"/>
      <c r="N12" s="6"/>
      <c r="O12" s="6"/>
    </row>
    <row r="13" spans="1:15" ht="15.75">
      <c r="A13" s="101" t="s">
        <v>42</v>
      </c>
      <c r="B13" s="149"/>
      <c r="C13" s="101"/>
      <c r="D13" s="101"/>
      <c r="E13" s="101"/>
      <c r="F13" s="102"/>
      <c r="G13" s="102"/>
      <c r="H13" s="102"/>
      <c r="I13" s="102"/>
      <c r="J13" s="102"/>
      <c r="M13" s="83"/>
      <c r="N13" s="83"/>
      <c r="O13" s="83"/>
    </row>
    <row r="14" spans="1:15" ht="15.75">
      <c r="A14" s="132" t="s">
        <v>58</v>
      </c>
      <c r="M14" s="83"/>
      <c r="N14" s="83"/>
      <c r="O14" s="83"/>
    </row>
    <row r="15" spans="1:15" ht="15.75">
      <c r="A15" s="428" t="s">
        <v>78</v>
      </c>
      <c r="B15" s="504"/>
      <c r="C15" s="504"/>
      <c r="D15" s="504"/>
      <c r="E15" s="504"/>
      <c r="F15" s="504"/>
      <c r="G15" s="504"/>
      <c r="H15" s="504"/>
      <c r="I15" s="504"/>
      <c r="J15" s="504"/>
      <c r="K15" s="4"/>
      <c r="L15" s="3"/>
      <c r="M15" s="3"/>
      <c r="N15" s="3"/>
      <c r="O15" s="3"/>
    </row>
    <row r="16" spans="1:15" s="279" customFormat="1" ht="31.5">
      <c r="A16" s="276" t="s">
        <v>46</v>
      </c>
      <c r="B16" s="432" t="s">
        <v>28</v>
      </c>
      <c r="C16" s="432"/>
      <c r="D16" s="432" t="s">
        <v>15</v>
      </c>
      <c r="E16" s="432"/>
      <c r="F16" s="432"/>
      <c r="G16" s="432"/>
      <c r="H16" s="29" t="s">
        <v>122</v>
      </c>
      <c r="I16" s="275" t="s">
        <v>29</v>
      </c>
      <c r="J16" s="275" t="s">
        <v>17</v>
      </c>
      <c r="K16" s="439" t="s">
        <v>116</v>
      </c>
      <c r="L16" s="439"/>
      <c r="M16" s="277" t="s">
        <v>30</v>
      </c>
      <c r="N16" s="275" t="s">
        <v>18</v>
      </c>
      <c r="O16" s="278" t="s">
        <v>25</v>
      </c>
    </row>
    <row r="17" spans="1:15" ht="14.25">
      <c r="A17" s="187"/>
      <c r="B17" s="389"/>
      <c r="C17" s="389"/>
      <c r="D17" s="389"/>
      <c r="E17" s="389"/>
      <c r="F17" s="389"/>
      <c r="G17" s="389"/>
      <c r="H17" s="265"/>
      <c r="I17" s="188"/>
      <c r="J17" s="182"/>
      <c r="K17" s="430"/>
      <c r="L17" s="430"/>
      <c r="M17" s="255">
        <f>IF(D17="","",IF(H17="","",K17*0.1))</f>
      </c>
      <c r="N17" s="183"/>
      <c r="O17" s="257">
        <f>IF(D17="","",IF(H17="","",SUM(J17*(N17+M17+K17))))</f>
      </c>
    </row>
    <row r="18" spans="1:15" ht="14.25">
      <c r="A18" s="187"/>
      <c r="B18" s="389"/>
      <c r="C18" s="389"/>
      <c r="D18" s="389"/>
      <c r="E18" s="389"/>
      <c r="F18" s="389"/>
      <c r="G18" s="389"/>
      <c r="H18" s="265"/>
      <c r="I18" s="188"/>
      <c r="J18" s="182"/>
      <c r="K18" s="430"/>
      <c r="L18" s="430"/>
      <c r="M18" s="255">
        <f aca="true" t="shared" si="0" ref="M18:M43">IF(D18="","",IF(H18="","",K18*0.1))</f>
      </c>
      <c r="N18" s="183"/>
      <c r="O18" s="257">
        <f aca="true" t="shared" si="1" ref="O18:O43">IF(D18="","",IF(H18="","",SUM(J18*(N18+M18+K18))))</f>
      </c>
    </row>
    <row r="19" spans="1:15" ht="14.25">
      <c r="A19" s="187"/>
      <c r="B19" s="389"/>
      <c r="C19" s="389"/>
      <c r="D19" s="389"/>
      <c r="E19" s="389"/>
      <c r="F19" s="389"/>
      <c r="G19" s="389"/>
      <c r="H19" s="265"/>
      <c r="I19" s="188"/>
      <c r="J19" s="182"/>
      <c r="K19" s="430"/>
      <c r="L19" s="430"/>
      <c r="M19" s="255">
        <f t="shared" si="0"/>
      </c>
      <c r="N19" s="183"/>
      <c r="O19" s="257">
        <f t="shared" si="1"/>
      </c>
    </row>
    <row r="20" spans="1:15" ht="14.25">
      <c r="A20" s="187"/>
      <c r="B20" s="389"/>
      <c r="C20" s="389"/>
      <c r="D20" s="389"/>
      <c r="E20" s="389"/>
      <c r="F20" s="389"/>
      <c r="G20" s="389"/>
      <c r="H20" s="265"/>
      <c r="I20" s="188"/>
      <c r="J20" s="182"/>
      <c r="K20" s="430"/>
      <c r="L20" s="430"/>
      <c r="M20" s="255">
        <f t="shared" si="0"/>
      </c>
      <c r="N20" s="183"/>
      <c r="O20" s="257">
        <f t="shared" si="1"/>
      </c>
    </row>
    <row r="21" spans="1:15" ht="13.5">
      <c r="A21" s="187"/>
      <c r="B21" s="389"/>
      <c r="C21" s="389"/>
      <c r="D21" s="389"/>
      <c r="E21" s="389"/>
      <c r="F21" s="389"/>
      <c r="G21" s="389"/>
      <c r="H21" s="265"/>
      <c r="I21" s="188"/>
      <c r="J21" s="182"/>
      <c r="K21" s="430"/>
      <c r="L21" s="430"/>
      <c r="M21" s="255">
        <f t="shared" si="0"/>
      </c>
      <c r="N21" s="183"/>
      <c r="O21" s="257">
        <f t="shared" si="1"/>
      </c>
    </row>
    <row r="22" spans="1:15" ht="13.5">
      <c r="A22" s="187"/>
      <c r="B22" s="389"/>
      <c r="C22" s="389"/>
      <c r="D22" s="389"/>
      <c r="E22" s="389"/>
      <c r="F22" s="389"/>
      <c r="G22" s="389"/>
      <c r="H22" s="265"/>
      <c r="I22" s="188"/>
      <c r="J22" s="182"/>
      <c r="K22" s="430"/>
      <c r="L22" s="430"/>
      <c r="M22" s="255">
        <f t="shared" si="0"/>
      </c>
      <c r="N22" s="183"/>
      <c r="O22" s="257">
        <f t="shared" si="1"/>
      </c>
    </row>
    <row r="23" spans="1:15" ht="13.5">
      <c r="A23" s="187"/>
      <c r="B23" s="389"/>
      <c r="C23" s="389"/>
      <c r="D23" s="389"/>
      <c r="E23" s="389"/>
      <c r="F23" s="389"/>
      <c r="G23" s="389"/>
      <c r="H23" s="265"/>
      <c r="I23" s="188"/>
      <c r="J23" s="182"/>
      <c r="K23" s="430"/>
      <c r="L23" s="430"/>
      <c r="M23" s="255">
        <f t="shared" si="0"/>
      </c>
      <c r="N23" s="183"/>
      <c r="O23" s="257">
        <f t="shared" si="1"/>
      </c>
    </row>
    <row r="24" spans="1:15" ht="13.5">
      <c r="A24" s="187"/>
      <c r="B24" s="389"/>
      <c r="C24" s="389"/>
      <c r="D24" s="389"/>
      <c r="E24" s="389"/>
      <c r="F24" s="389"/>
      <c r="G24" s="389"/>
      <c r="H24" s="265"/>
      <c r="I24" s="188"/>
      <c r="J24" s="182"/>
      <c r="K24" s="430"/>
      <c r="L24" s="430"/>
      <c r="M24" s="255">
        <f t="shared" si="0"/>
      </c>
      <c r="N24" s="183"/>
      <c r="O24" s="257">
        <f t="shared" si="1"/>
      </c>
    </row>
    <row r="25" spans="1:15" ht="13.5">
      <c r="A25" s="187"/>
      <c r="B25" s="389"/>
      <c r="C25" s="389"/>
      <c r="D25" s="389"/>
      <c r="E25" s="389"/>
      <c r="F25" s="389"/>
      <c r="G25" s="389"/>
      <c r="H25" s="265"/>
      <c r="I25" s="188"/>
      <c r="J25" s="182"/>
      <c r="K25" s="430"/>
      <c r="L25" s="430"/>
      <c r="M25" s="255">
        <f t="shared" si="0"/>
      </c>
      <c r="N25" s="183"/>
      <c r="O25" s="257">
        <f t="shared" si="1"/>
      </c>
    </row>
    <row r="26" spans="1:15" ht="13.5">
      <c r="A26" s="187"/>
      <c r="B26" s="389"/>
      <c r="C26" s="389"/>
      <c r="D26" s="389"/>
      <c r="E26" s="389"/>
      <c r="F26" s="389"/>
      <c r="G26" s="389"/>
      <c r="H26" s="265"/>
      <c r="I26" s="188"/>
      <c r="J26" s="182"/>
      <c r="K26" s="430"/>
      <c r="L26" s="430"/>
      <c r="M26" s="255">
        <f t="shared" si="0"/>
      </c>
      <c r="N26" s="183"/>
      <c r="O26" s="257">
        <f t="shared" si="1"/>
      </c>
    </row>
    <row r="27" spans="1:15" ht="13.5">
      <c r="A27" s="187"/>
      <c r="B27" s="389"/>
      <c r="C27" s="389"/>
      <c r="D27" s="389"/>
      <c r="E27" s="389"/>
      <c r="F27" s="389"/>
      <c r="G27" s="389"/>
      <c r="H27" s="265"/>
      <c r="I27" s="188"/>
      <c r="J27" s="182"/>
      <c r="K27" s="430"/>
      <c r="L27" s="430"/>
      <c r="M27" s="255">
        <f t="shared" si="0"/>
      </c>
      <c r="N27" s="183"/>
      <c r="O27" s="257">
        <f t="shared" si="1"/>
      </c>
    </row>
    <row r="28" spans="1:15" ht="13.5">
      <c r="A28" s="187"/>
      <c r="B28" s="389"/>
      <c r="C28" s="389"/>
      <c r="D28" s="389"/>
      <c r="E28" s="389"/>
      <c r="F28" s="389"/>
      <c r="G28" s="389"/>
      <c r="H28" s="265"/>
      <c r="I28" s="188"/>
      <c r="J28" s="182"/>
      <c r="K28" s="430"/>
      <c r="L28" s="430"/>
      <c r="M28" s="255">
        <f t="shared" si="0"/>
      </c>
      <c r="N28" s="183"/>
      <c r="O28" s="257">
        <f t="shared" si="1"/>
      </c>
    </row>
    <row r="29" spans="1:15" ht="13.5">
      <c r="A29" s="187"/>
      <c r="B29" s="389"/>
      <c r="C29" s="389"/>
      <c r="D29" s="389"/>
      <c r="E29" s="389"/>
      <c r="F29" s="389"/>
      <c r="G29" s="389"/>
      <c r="H29" s="265"/>
      <c r="I29" s="188"/>
      <c r="J29" s="182"/>
      <c r="K29" s="430"/>
      <c r="L29" s="430"/>
      <c r="M29" s="255">
        <f t="shared" si="0"/>
      </c>
      <c r="N29" s="183"/>
      <c r="O29" s="257">
        <f t="shared" si="1"/>
      </c>
    </row>
    <row r="30" spans="1:15" ht="13.5">
      <c r="A30" s="187"/>
      <c r="B30" s="389"/>
      <c r="C30" s="389"/>
      <c r="D30" s="389"/>
      <c r="E30" s="389"/>
      <c r="F30" s="389"/>
      <c r="G30" s="389"/>
      <c r="H30" s="265"/>
      <c r="I30" s="188"/>
      <c r="J30" s="182"/>
      <c r="K30" s="430"/>
      <c r="L30" s="430"/>
      <c r="M30" s="255">
        <f t="shared" si="0"/>
      </c>
      <c r="N30" s="183"/>
      <c r="O30" s="257">
        <f t="shared" si="1"/>
      </c>
    </row>
    <row r="31" spans="1:15" ht="13.5">
      <c r="A31" s="187"/>
      <c r="B31" s="389"/>
      <c r="C31" s="389"/>
      <c r="D31" s="389"/>
      <c r="E31" s="389"/>
      <c r="F31" s="389"/>
      <c r="G31" s="389"/>
      <c r="H31" s="265"/>
      <c r="I31" s="188"/>
      <c r="J31" s="182"/>
      <c r="K31" s="430"/>
      <c r="L31" s="430"/>
      <c r="M31" s="255">
        <f t="shared" si="0"/>
      </c>
      <c r="N31" s="183"/>
      <c r="O31" s="257">
        <f t="shared" si="1"/>
      </c>
    </row>
    <row r="32" spans="1:15" ht="13.5">
      <c r="A32" s="187"/>
      <c r="B32" s="389"/>
      <c r="C32" s="389"/>
      <c r="D32" s="389"/>
      <c r="E32" s="389"/>
      <c r="F32" s="389"/>
      <c r="G32" s="389"/>
      <c r="H32" s="265"/>
      <c r="I32" s="188"/>
      <c r="J32" s="182"/>
      <c r="K32" s="430"/>
      <c r="L32" s="430"/>
      <c r="M32" s="255">
        <f t="shared" si="0"/>
      </c>
      <c r="N32" s="183"/>
      <c r="O32" s="257">
        <f t="shared" si="1"/>
      </c>
    </row>
    <row r="33" spans="1:15" ht="13.5">
      <c r="A33" s="187"/>
      <c r="B33" s="389"/>
      <c r="C33" s="389"/>
      <c r="D33" s="389"/>
      <c r="E33" s="389"/>
      <c r="F33" s="389"/>
      <c r="G33" s="389"/>
      <c r="H33" s="265"/>
      <c r="I33" s="188"/>
      <c r="J33" s="182"/>
      <c r="K33" s="430"/>
      <c r="L33" s="430"/>
      <c r="M33" s="255">
        <f t="shared" si="0"/>
      </c>
      <c r="N33" s="183"/>
      <c r="O33" s="257">
        <f t="shared" si="1"/>
      </c>
    </row>
    <row r="34" spans="1:15" ht="13.5">
      <c r="A34" s="187"/>
      <c r="B34" s="389"/>
      <c r="C34" s="389"/>
      <c r="D34" s="389"/>
      <c r="E34" s="389"/>
      <c r="F34" s="389"/>
      <c r="G34" s="389"/>
      <c r="H34" s="265"/>
      <c r="I34" s="188"/>
      <c r="J34" s="182"/>
      <c r="K34" s="430"/>
      <c r="L34" s="430"/>
      <c r="M34" s="255">
        <f t="shared" si="0"/>
      </c>
      <c r="N34" s="183"/>
      <c r="O34" s="257">
        <f t="shared" si="1"/>
      </c>
    </row>
    <row r="35" spans="1:15" ht="13.5">
      <c r="A35" s="187"/>
      <c r="B35" s="389"/>
      <c r="C35" s="389"/>
      <c r="D35" s="389"/>
      <c r="E35" s="389"/>
      <c r="F35" s="389"/>
      <c r="G35" s="389"/>
      <c r="H35" s="265"/>
      <c r="I35" s="188"/>
      <c r="J35" s="182"/>
      <c r="K35" s="430"/>
      <c r="L35" s="430"/>
      <c r="M35" s="255">
        <f t="shared" si="0"/>
      </c>
      <c r="N35" s="183"/>
      <c r="O35" s="257">
        <f t="shared" si="1"/>
      </c>
    </row>
    <row r="36" spans="1:15" ht="13.5">
      <c r="A36" s="187"/>
      <c r="B36" s="389"/>
      <c r="C36" s="389"/>
      <c r="D36" s="389"/>
      <c r="E36" s="389"/>
      <c r="F36" s="389"/>
      <c r="G36" s="389"/>
      <c r="H36" s="265"/>
      <c r="I36" s="188"/>
      <c r="J36" s="182"/>
      <c r="K36" s="430"/>
      <c r="L36" s="430"/>
      <c r="M36" s="255">
        <f t="shared" si="0"/>
      </c>
      <c r="N36" s="183"/>
      <c r="O36" s="257">
        <f t="shared" si="1"/>
      </c>
    </row>
    <row r="37" spans="1:15" ht="13.5">
      <c r="A37" s="187"/>
      <c r="B37" s="389"/>
      <c r="C37" s="389"/>
      <c r="D37" s="389"/>
      <c r="E37" s="389"/>
      <c r="F37" s="389"/>
      <c r="G37" s="389"/>
      <c r="H37" s="265"/>
      <c r="I37" s="188"/>
      <c r="J37" s="182"/>
      <c r="K37" s="430"/>
      <c r="L37" s="430"/>
      <c r="M37" s="255">
        <f t="shared" si="0"/>
      </c>
      <c r="N37" s="183"/>
      <c r="O37" s="257">
        <f t="shared" si="1"/>
      </c>
    </row>
    <row r="38" spans="1:15" ht="13.5">
      <c r="A38" s="187"/>
      <c r="B38" s="389"/>
      <c r="C38" s="389"/>
      <c r="D38" s="389"/>
      <c r="E38" s="389"/>
      <c r="F38" s="389"/>
      <c r="G38" s="389"/>
      <c r="H38" s="265"/>
      <c r="I38" s="188"/>
      <c r="J38" s="182"/>
      <c r="K38" s="430"/>
      <c r="L38" s="430"/>
      <c r="M38" s="255">
        <f t="shared" si="0"/>
      </c>
      <c r="N38" s="183"/>
      <c r="O38" s="257">
        <f t="shared" si="1"/>
      </c>
    </row>
    <row r="39" spans="1:15" ht="13.5">
      <c r="A39" s="187"/>
      <c r="B39" s="389"/>
      <c r="C39" s="389"/>
      <c r="D39" s="389"/>
      <c r="E39" s="389"/>
      <c r="F39" s="389"/>
      <c r="G39" s="389"/>
      <c r="H39" s="265"/>
      <c r="I39" s="188"/>
      <c r="J39" s="182"/>
      <c r="K39" s="430"/>
      <c r="L39" s="430"/>
      <c r="M39" s="255">
        <f t="shared" si="0"/>
      </c>
      <c r="N39" s="183"/>
      <c r="O39" s="257">
        <f t="shared" si="1"/>
      </c>
    </row>
    <row r="40" spans="1:15" ht="13.5">
      <c r="A40" s="187"/>
      <c r="B40" s="389"/>
      <c r="C40" s="389"/>
      <c r="D40" s="389"/>
      <c r="E40" s="389"/>
      <c r="F40" s="389"/>
      <c r="G40" s="389"/>
      <c r="H40" s="265"/>
      <c r="I40" s="188"/>
      <c r="J40" s="182"/>
      <c r="K40" s="430"/>
      <c r="L40" s="430"/>
      <c r="M40" s="255">
        <f t="shared" si="0"/>
      </c>
      <c r="N40" s="183"/>
      <c r="O40" s="257">
        <f t="shared" si="1"/>
      </c>
    </row>
    <row r="41" spans="1:15" ht="13.5">
      <c r="A41" s="187"/>
      <c r="B41" s="389"/>
      <c r="C41" s="389"/>
      <c r="D41" s="389"/>
      <c r="E41" s="389"/>
      <c r="F41" s="389"/>
      <c r="G41" s="389"/>
      <c r="H41" s="265"/>
      <c r="I41" s="188"/>
      <c r="J41" s="182"/>
      <c r="K41" s="430"/>
      <c r="L41" s="430"/>
      <c r="M41" s="255">
        <f t="shared" si="0"/>
      </c>
      <c r="N41" s="183"/>
      <c r="O41" s="257">
        <f t="shared" si="1"/>
      </c>
    </row>
    <row r="42" spans="1:15" ht="13.5">
      <c r="A42" s="187"/>
      <c r="B42" s="389"/>
      <c r="C42" s="389"/>
      <c r="D42" s="389"/>
      <c r="E42" s="389"/>
      <c r="F42" s="389"/>
      <c r="G42" s="389"/>
      <c r="H42" s="265"/>
      <c r="I42" s="188"/>
      <c r="J42" s="182"/>
      <c r="K42" s="430"/>
      <c r="L42" s="430"/>
      <c r="M42" s="255">
        <f t="shared" si="0"/>
      </c>
      <c r="N42" s="183"/>
      <c r="O42" s="257">
        <f t="shared" si="1"/>
      </c>
    </row>
    <row r="43" spans="1:15" ht="13.5">
      <c r="A43" s="187"/>
      <c r="B43" s="389"/>
      <c r="C43" s="389"/>
      <c r="D43" s="389"/>
      <c r="E43" s="389"/>
      <c r="F43" s="389"/>
      <c r="G43" s="389"/>
      <c r="H43" s="265"/>
      <c r="I43" s="188"/>
      <c r="J43" s="182"/>
      <c r="K43" s="430"/>
      <c r="L43" s="430"/>
      <c r="M43" s="255">
        <f t="shared" si="0"/>
      </c>
      <c r="N43" s="183"/>
      <c r="O43" s="257">
        <f t="shared" si="1"/>
      </c>
    </row>
    <row r="45" spans="1:15" ht="15.75" thickBot="1">
      <c r="A45" s="136" t="str">
        <f>'FA Summary'!$A$60</f>
        <v>FORM REVISED 3/3/15</v>
      </c>
      <c r="L45" s="57"/>
      <c r="M45" s="100"/>
      <c r="N45" s="103" t="s">
        <v>65</v>
      </c>
      <c r="O45" s="104">
        <f>SUM(O17:O43)</f>
        <v>0</v>
      </c>
    </row>
    <row r="46" ht="13.5" thickTop="1">
      <c r="A46" s="105"/>
    </row>
  </sheetData>
  <sheetProtection password="EF61" sheet="1" formatColumns="0" selectLockedCells="1"/>
  <mergeCells count="97">
    <mergeCell ref="K27:L27"/>
    <mergeCell ref="D31:G31"/>
    <mergeCell ref="K28:L28"/>
    <mergeCell ref="D25:G25"/>
    <mergeCell ref="K9:L9"/>
    <mergeCell ref="D20:G20"/>
    <mergeCell ref="D21:G21"/>
    <mergeCell ref="M4:O4"/>
    <mergeCell ref="J4:L4"/>
    <mergeCell ref="K31:L31"/>
    <mergeCell ref="K26:L26"/>
    <mergeCell ref="K22:L22"/>
    <mergeCell ref="K23:L23"/>
    <mergeCell ref="K20:L20"/>
    <mergeCell ref="K24:L24"/>
    <mergeCell ref="K25:L25"/>
    <mergeCell ref="K21:L21"/>
    <mergeCell ref="K32:L32"/>
    <mergeCell ref="B22:C22"/>
    <mergeCell ref="B30:C30"/>
    <mergeCell ref="D30:G30"/>
    <mergeCell ref="B24:C24"/>
    <mergeCell ref="B25:C25"/>
    <mergeCell ref="K30:L30"/>
    <mergeCell ref="B31:C31"/>
    <mergeCell ref="D22:G22"/>
    <mergeCell ref="D23:G23"/>
    <mergeCell ref="K40:L40"/>
    <mergeCell ref="K39:L39"/>
    <mergeCell ref="K37:L37"/>
    <mergeCell ref="D38:G38"/>
    <mergeCell ref="K38:L38"/>
    <mergeCell ref="D37:G37"/>
    <mergeCell ref="B23:C23"/>
    <mergeCell ref="D24:G24"/>
    <mergeCell ref="K29:L29"/>
    <mergeCell ref="B37:C37"/>
    <mergeCell ref="K36:L36"/>
    <mergeCell ref="B36:C36"/>
    <mergeCell ref="K35:L35"/>
    <mergeCell ref="B34:C34"/>
    <mergeCell ref="K34:L34"/>
    <mergeCell ref="D34:G34"/>
    <mergeCell ref="K33:L33"/>
    <mergeCell ref="D36:G36"/>
    <mergeCell ref="B27:C27"/>
    <mergeCell ref="D27:G27"/>
    <mergeCell ref="B26:C26"/>
    <mergeCell ref="D26:G26"/>
    <mergeCell ref="B28:C28"/>
    <mergeCell ref="D28:G28"/>
    <mergeCell ref="D29:G29"/>
    <mergeCell ref="D33:G33"/>
    <mergeCell ref="B32:C32"/>
    <mergeCell ref="D32:G32"/>
    <mergeCell ref="D35:G35"/>
    <mergeCell ref="B39:C39"/>
    <mergeCell ref="D39:G39"/>
    <mergeCell ref="B33:C33"/>
    <mergeCell ref="B35:C35"/>
    <mergeCell ref="K43:L43"/>
    <mergeCell ref="K41:L41"/>
    <mergeCell ref="B42:C42"/>
    <mergeCell ref="D42:G42"/>
    <mergeCell ref="K42:L42"/>
    <mergeCell ref="D41:G41"/>
    <mergeCell ref="B41:C41"/>
    <mergeCell ref="C5:I5"/>
    <mergeCell ref="B16:C16"/>
    <mergeCell ref="D16:G16"/>
    <mergeCell ref="I9:J9"/>
    <mergeCell ref="B38:C38"/>
    <mergeCell ref="B43:C43"/>
    <mergeCell ref="D43:G43"/>
    <mergeCell ref="B40:C40"/>
    <mergeCell ref="D40:G40"/>
    <mergeCell ref="B29:C29"/>
    <mergeCell ref="B21:C21"/>
    <mergeCell ref="B20:C20"/>
    <mergeCell ref="B12:I12"/>
    <mergeCell ref="K16:L16"/>
    <mergeCell ref="A15:J15"/>
    <mergeCell ref="B19:C19"/>
    <mergeCell ref="B17:C17"/>
    <mergeCell ref="D17:G17"/>
    <mergeCell ref="K17:L17"/>
    <mergeCell ref="K19:L19"/>
    <mergeCell ref="A1:O1"/>
    <mergeCell ref="M5:N6"/>
    <mergeCell ref="B7:D7"/>
    <mergeCell ref="C2:D2"/>
    <mergeCell ref="D19:G19"/>
    <mergeCell ref="D18:G18"/>
    <mergeCell ref="K18:L18"/>
    <mergeCell ref="B18:C18"/>
    <mergeCell ref="B8:D8"/>
    <mergeCell ref="C4:I4"/>
  </mergeCells>
  <dataValidations count="1">
    <dataValidation type="list" allowBlank="1" showInputMessage="1" showErrorMessage="1" sqref="H17:H43">
      <formula1>Sub_Labor_Operator</formula1>
    </dataValidation>
  </dataValidations>
  <printOptions horizontalCentered="1"/>
  <pageMargins left="0.5" right="0.29" top="0.41" bottom="0.36" header="0.34" footer="0.22"/>
  <pageSetup horizontalDpi="600" verticalDpi="600" orientation="landscape" scale="75" r:id="rId3"/>
  <headerFooter alignWithMargins="0">
    <oddFooter>&amp;R&amp;"Times New Roman,Bold"&amp;12SUBCONTRACTOR  OUTSIDE RENTED EQUIPMENT
&amp;"Arial,Regular"&amp;10
</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Arizona Department of Transportation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R. Huffaker</dc:creator>
  <cp:keywords/>
  <dc:description/>
  <cp:lastModifiedBy>Shawn</cp:lastModifiedBy>
  <cp:lastPrinted>2015-08-10T13:41:31Z</cp:lastPrinted>
  <dcterms:created xsi:type="dcterms:W3CDTF">2000-08-25T16:21:25Z</dcterms:created>
  <dcterms:modified xsi:type="dcterms:W3CDTF">2020-06-05T19:08:04Z</dcterms:modified>
  <cp:category/>
  <cp:version/>
  <cp:contentType/>
  <cp:contentStatus/>
</cp:coreProperties>
</file>